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xr:revisionPtr revIDLastSave="0" documentId="13_ncr:1_{9820003F-BF8C-4DAC-A285-5C86E4E7B294}" xr6:coauthVersionLast="47" xr6:coauthVersionMax="47" xr10:uidLastSave="{00000000-0000-0000-0000-000000000000}"/>
  <bookViews>
    <workbookView xWindow="225" yWindow="15" windowWidth="19170" windowHeight="10545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<sst xmlns="http://schemas.openxmlformats.org/spreadsheetml/2006/main" count="214" uniqueCount="120">
  <si>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</si>
  <si>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</si>
  <si>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</si>
  <si>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</si>
  <si>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</si>
  <si>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</si>
  <si>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</si>
  <si>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</si>
  <si>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</si>
  <si>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EURUSD</t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</si>
  <si>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</si>
  <si>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</si>
  <si>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</si>
  <si>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</si>
  <si>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</si>
  <si>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</si>
  <si>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</si>
  <si>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</si>
  <si>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</si>
  <si>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</si>
  <si>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</si>
  <si>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</si>
  <si>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</si>
  <si>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</si>
  <si>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</si>
  <si>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</si>
  <si>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</si>
  <si>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ルール</t>
  </si>
  <si>
    <t>通貨ペア</t>
  </si>
  <si>
    <t>日足</t>
  </si>
  <si>
    <t>終了日</t>
  </si>
  <si>
    <t>4Ｈ足</t>
  </si>
  <si>
    <t>１Ｈ足</t>
  </si>
  <si>
    <t>EUR/USD</t>
  </si>
  <si>
    <t>1st</t>
  </si>
  <si>
    <t>USD/JPY</t>
  </si>
  <si>
    <t>EB</t>
  </si>
  <si>
    <t>AUD/USD</t>
  </si>
  <si>
    <t>EUR/JPY</t>
  </si>
  <si>
    <t>2nd</t>
  </si>
  <si>
    <t>Fibo</t>
  </si>
  <si>
    <t>3ｒｄ</t>
  </si>
  <si>
    <t>１ｓｔ</t>
  </si>
  <si>
    <t>1st再</t>
  </si>
  <si>
    <t>GBP/USD</t>
  </si>
  <si>
    <t>Fibo(Chapa)</t>
  </si>
  <si>
    <t>Fibo(H&amp;S)</t>
  </si>
  <si>
    <t>Fibo(Wedge)</t>
  </si>
  <si>
    <t>Fibo(TRB)</t>
  </si>
  <si>
    <t>1 、</t>
    <phoneticPr fontId="1"/>
  </si>
  <si>
    <t>２、</t>
    <phoneticPr fontId="1"/>
  </si>
  <si>
    <t>３、</t>
    <phoneticPr fontId="1"/>
  </si>
  <si>
    <t>４、</t>
    <phoneticPr fontId="1"/>
  </si>
  <si>
    <t>５、</t>
    <phoneticPr fontId="1"/>
  </si>
  <si>
    <t>１３、</t>
    <phoneticPr fontId="1"/>
  </si>
  <si>
    <t>15分足</t>
    <rPh sb="2" eb="3">
      <t>ブン</t>
    </rPh>
    <rPh sb="3" eb="4">
      <t>アシ</t>
    </rPh>
    <phoneticPr fontId="1"/>
  </si>
  <si>
    <t>3rd</t>
  </si>
  <si>
    <t>15S足</t>
    <rPh sb="3" eb="4">
      <t>アシ</t>
    </rPh>
    <phoneticPr fontId="1"/>
  </si>
  <si>
    <t>１ｓｔ</t>
    <phoneticPr fontId="1"/>
  </si>
  <si>
    <t>２０、</t>
    <phoneticPr fontId="1"/>
  </si>
  <si>
    <t>これは　違いますね。</t>
    <rPh sb="4" eb="5">
      <t>チガ</t>
    </rPh>
    <phoneticPr fontId="1"/>
  </si>
  <si>
    <t>６、</t>
    <phoneticPr fontId="1"/>
  </si>
  <si>
    <t>７、</t>
    <phoneticPr fontId="1"/>
  </si>
  <si>
    <t>８、</t>
    <phoneticPr fontId="1"/>
  </si>
  <si>
    <t>これは　違いました。</t>
    <rPh sb="4" eb="5">
      <t>チガ</t>
    </rPh>
    <phoneticPr fontId="1"/>
  </si>
  <si>
    <t>９、</t>
    <phoneticPr fontId="1"/>
  </si>
  <si>
    <t>１４、</t>
    <phoneticPr fontId="1"/>
  </si>
  <si>
    <t>１５、</t>
    <phoneticPr fontId="1"/>
  </si>
  <si>
    <t>１６、</t>
    <phoneticPr fontId="1"/>
  </si>
  <si>
    <t>１７、</t>
    <phoneticPr fontId="1"/>
  </si>
  <si>
    <t>１８、</t>
    <phoneticPr fontId="1"/>
  </si>
  <si>
    <t>１９、</t>
    <phoneticPr fontId="1"/>
  </si>
  <si>
    <t>すみません</t>
    <phoneticPr fontId="1"/>
  </si>
  <si>
    <t>一旦　準備してたので　アップしあす。</t>
    <rPh sb="0" eb="2">
      <t>イッタン</t>
    </rPh>
    <rPh sb="3" eb="5">
      <t>ジュンビ</t>
    </rPh>
    <phoneticPr fontId="1"/>
  </si>
  <si>
    <t>キレイ　意識で　見直して　コメントします。</t>
    <rPh sb="4" eb="6">
      <t>イシキ</t>
    </rPh>
    <rPh sb="8" eb="9">
      <t>ミ</t>
    </rPh>
    <rPh sb="9" eb="10">
      <t>ナオ</t>
    </rPh>
    <phoneticPr fontId="1"/>
  </si>
  <si>
    <t>高値　安値　高値　安値　付けてます。</t>
    <rPh sb="0" eb="2">
      <t>タカネ</t>
    </rPh>
    <rPh sb="3" eb="5">
      <t>ヤスネ</t>
    </rPh>
    <rPh sb="6" eb="8">
      <t>タカネ</t>
    </rPh>
    <rPh sb="9" eb="11">
      <t>ヤスネ</t>
    </rPh>
    <rPh sb="12" eb="13">
      <t>ツ</t>
    </rPh>
    <phoneticPr fontId="1"/>
  </si>
  <si>
    <t>キレイ　とは　言えないと思いますが</t>
    <rPh sb="7" eb="8">
      <t>イ</t>
    </rPh>
    <rPh sb="12" eb="13">
      <t>オモ</t>
    </rPh>
    <phoneticPr fontId="1"/>
  </si>
  <si>
    <t>チャネルへの　タッチが　分かり難いです。</t>
    <rPh sb="12" eb="13">
      <t>ワ</t>
    </rPh>
    <rPh sb="15" eb="16">
      <t>ニク</t>
    </rPh>
    <phoneticPr fontId="1"/>
  </si>
  <si>
    <t>ちょっと　小さいですし</t>
    <rPh sb="5" eb="6">
      <t>チイ</t>
    </rPh>
    <phoneticPr fontId="1"/>
  </si>
  <si>
    <t>タッチが　分かり難い。</t>
    <rPh sb="5" eb="6">
      <t>ワ</t>
    </rPh>
    <rPh sb="8" eb="9">
      <t>ニク</t>
    </rPh>
    <phoneticPr fontId="1"/>
  </si>
  <si>
    <t>キレイ　とは　思いませんが</t>
    <rPh sb="7" eb="8">
      <t>オモ</t>
    </rPh>
    <phoneticPr fontId="1"/>
  </si>
  <si>
    <t>ななめ上げの　もみ合いで</t>
    <rPh sb="3" eb="4">
      <t>ア</t>
    </rPh>
    <rPh sb="9" eb="10">
      <t>ア</t>
    </rPh>
    <phoneticPr fontId="1"/>
  </si>
  <si>
    <t>良いと　思っています。</t>
    <rPh sb="0" eb="1">
      <t>ヨ</t>
    </rPh>
    <rPh sb="4" eb="5">
      <t>オモ</t>
    </rPh>
    <phoneticPr fontId="1"/>
  </si>
  <si>
    <t>これは　キレイな　方でしょうか。</t>
    <rPh sb="9" eb="10">
      <t>ホウ</t>
    </rPh>
    <phoneticPr fontId="1"/>
  </si>
  <si>
    <t>もみ合いの中。</t>
    <rPh sb="2" eb="3">
      <t>ア</t>
    </rPh>
    <rPh sb="5" eb="6">
      <t>ナカ</t>
    </rPh>
    <phoneticPr fontId="1"/>
  </si>
  <si>
    <t>これは　ななめ上げの　もみ合いが　それなりで</t>
    <rPh sb="7" eb="8">
      <t>ア</t>
    </rPh>
    <rPh sb="13" eb="14">
      <t>ア</t>
    </rPh>
    <phoneticPr fontId="1"/>
  </si>
  <si>
    <t>良いのか　と　思いましたが</t>
    <rPh sb="0" eb="1">
      <t>ヨ</t>
    </rPh>
    <rPh sb="7" eb="8">
      <t>オモ</t>
    </rPh>
    <phoneticPr fontId="1"/>
  </si>
  <si>
    <t>抜けてからも　もみ合いが　継続。</t>
    <rPh sb="0" eb="1">
      <t>ヌ</t>
    </rPh>
    <rPh sb="9" eb="10">
      <t>ア</t>
    </rPh>
    <rPh sb="13" eb="15">
      <t>ケイゾク</t>
    </rPh>
    <phoneticPr fontId="1"/>
  </si>
  <si>
    <t>ちょっと　小さい</t>
    <rPh sb="5" eb="6">
      <t>チイ</t>
    </rPh>
    <phoneticPr fontId="1"/>
  </si>
  <si>
    <t>タッチも　わかり難いです。</t>
    <rPh sb="8" eb="9">
      <t>ニク</t>
    </rPh>
    <phoneticPr fontId="1"/>
  </si>
  <si>
    <t>今後　外します。</t>
    <rPh sb="0" eb="2">
      <t>コンゴ</t>
    </rPh>
    <rPh sb="3" eb="4">
      <t>ハズ</t>
    </rPh>
    <phoneticPr fontId="1"/>
  </si>
  <si>
    <t>これは　違いました。</t>
    <rPh sb="4" eb="5">
      <t>チガ</t>
    </rPh>
    <phoneticPr fontId="1"/>
  </si>
  <si>
    <t>これは　キレイ　ではないですが</t>
    <phoneticPr fontId="1"/>
  </si>
  <si>
    <t>もみ合いの　期間　としては　良いのではと</t>
    <rPh sb="2" eb="3">
      <t>ア</t>
    </rPh>
    <rPh sb="6" eb="8">
      <t>キカン</t>
    </rPh>
    <rPh sb="14" eb="15">
      <t>ヨ</t>
    </rPh>
    <phoneticPr fontId="1"/>
  </si>
  <si>
    <t>見ましたが。</t>
    <rPh sb="0" eb="1">
      <t>ミ</t>
    </rPh>
    <phoneticPr fontId="1"/>
  </si>
  <si>
    <t>１０、</t>
    <phoneticPr fontId="1"/>
  </si>
  <si>
    <t>これは　キレイ　と</t>
    <phoneticPr fontId="1"/>
  </si>
  <si>
    <t>思いました。</t>
    <rPh sb="0" eb="1">
      <t>オモ</t>
    </rPh>
    <phoneticPr fontId="1"/>
  </si>
  <si>
    <t>１１、</t>
    <phoneticPr fontId="1"/>
  </si>
  <si>
    <t>まあまあ　と　思いましたが</t>
    <rPh sb="7" eb="8">
      <t>オモ</t>
    </rPh>
    <phoneticPr fontId="1"/>
  </si>
  <si>
    <t>小さい　でしょうか。</t>
    <rPh sb="0" eb="1">
      <t>チイ</t>
    </rPh>
    <phoneticPr fontId="1"/>
  </si>
  <si>
    <t>１２、</t>
    <phoneticPr fontId="1"/>
  </si>
  <si>
    <t>抜けた後　もみ合い　津木菟ということで</t>
    <rPh sb="0" eb="1">
      <t>ヌ</t>
    </rPh>
    <rPh sb="3" eb="4">
      <t>アト</t>
    </rPh>
    <rPh sb="7" eb="8">
      <t>ア</t>
    </rPh>
    <rPh sb="10" eb="13">
      <t>ツズク</t>
    </rPh>
    <phoneticPr fontId="1"/>
  </si>
  <si>
    <t>違う　ということでしょうか。</t>
    <rPh sb="0" eb="1">
      <t>チガ</t>
    </rPh>
    <phoneticPr fontId="1"/>
  </si>
  <si>
    <t>キレイでは　無いですが　それなり　と</t>
    <rPh sb="6" eb="7">
      <t>ナ</t>
    </rPh>
    <phoneticPr fontId="1"/>
  </si>
  <si>
    <t>これも　まあまあ　と</t>
    <phoneticPr fontId="1"/>
  </si>
  <si>
    <t>まあまあ　と　思いました。</t>
    <rPh sb="7" eb="8">
      <t>オモ</t>
    </rPh>
    <phoneticPr fontId="1"/>
  </si>
  <si>
    <t>一応　２点ずつ　高安　付けてますが</t>
    <rPh sb="0" eb="2">
      <t>イチオウ</t>
    </rPh>
    <rPh sb="4" eb="5">
      <t>テン</t>
    </rPh>
    <rPh sb="8" eb="10">
      <t>タカヤス</t>
    </rPh>
    <rPh sb="11" eb="12">
      <t>ツ</t>
    </rPh>
    <phoneticPr fontId="1"/>
  </si>
  <si>
    <t>ちょっと　違う　でしょうか。</t>
    <rPh sb="5" eb="6">
      <t>チガ</t>
    </rPh>
    <phoneticPr fontId="1"/>
  </si>
  <si>
    <t>これは　キレイ　と　思いましたが</t>
    <rPh sb="10" eb="11">
      <t>オモ</t>
    </rPh>
    <phoneticPr fontId="1"/>
  </si>
  <si>
    <t>レンジの中なので　違うこと　でしょうか。</t>
    <rPh sb="4" eb="5">
      <t>ナカ</t>
    </rPh>
    <rPh sb="9" eb="10">
      <t>チガ</t>
    </rPh>
    <phoneticPr fontId="1"/>
  </si>
  <si>
    <t>もみ合い　継続の感じ。</t>
    <rPh sb="2" eb="3">
      <t>ア</t>
    </rPh>
    <rPh sb="5" eb="7">
      <t>ケイゾク</t>
    </rPh>
    <rPh sb="8" eb="9">
      <t>カン</t>
    </rPh>
    <phoneticPr fontId="1"/>
  </si>
  <si>
    <t>これは　キレイで</t>
    <phoneticPr fontId="1"/>
  </si>
  <si>
    <t>サイズも　まあまあ　と思いました。</t>
    <rPh sb="11" eb="12">
      <t>オモ</t>
    </rPh>
    <phoneticPr fontId="1"/>
  </si>
  <si>
    <t>これは　タッチが　わかり難いですが</t>
    <rPh sb="12" eb="13">
      <t>ニク</t>
    </rPh>
    <phoneticPr fontId="1"/>
  </si>
  <si>
    <t>結果な　まあまあ　なので</t>
    <rPh sb="0" eb="2">
      <t>ケッカ</t>
    </rPh>
    <phoneticPr fontId="1"/>
  </si>
  <si>
    <t>使える　こと　でしょうか。</t>
    <rPh sb="0" eb="1">
      <t>ツカ</t>
    </rPh>
    <phoneticPr fontId="1"/>
  </si>
  <si>
    <t>もう少し　TRBで　やってみる　つもり　ですが　１Hで　しようかと　考え中です。</t>
    <rPh sb="2" eb="3">
      <t>スコ</t>
    </rPh>
    <rPh sb="34" eb="35">
      <t>カンガ</t>
    </rPh>
    <rPh sb="36" eb="37">
      <t>チュウ</t>
    </rPh>
    <phoneticPr fontId="1"/>
  </si>
  <si>
    <t>すみません　ちょっと　準備してたので　コメント頂きましたが　そのまま　アップします。キレイを　意識して　見直しましたが　なかなか　キレイ　だけで　見るとなると　あまり　多くないですが　そういうことで　良いことですね。</t>
    <rPh sb="11" eb="13">
      <t>ジュンビ</t>
    </rPh>
    <rPh sb="23" eb="24">
      <t>イタダ</t>
    </rPh>
    <rPh sb="47" eb="49">
      <t>イシキ</t>
    </rPh>
    <rPh sb="52" eb="54">
      <t>ミナオ</t>
    </rPh>
    <rPh sb="73" eb="74">
      <t>ミ</t>
    </rPh>
    <rPh sb="84" eb="85">
      <t>オオ</t>
    </rPh>
    <rPh sb="100" eb="101">
      <t>ヨ</t>
    </rPh>
    <phoneticPr fontId="1"/>
  </si>
  <si>
    <t>15分　ということで　やってみましたが　頻発　すると思うのですが　ちょっと　忙しいな　という　感想です。１５分を　監視　する　となると　良いものかと　思いましたが。</t>
    <rPh sb="2" eb="3">
      <t>フン</t>
    </rPh>
    <rPh sb="20" eb="22">
      <t>ヒンパツ</t>
    </rPh>
    <rPh sb="26" eb="27">
      <t>オモ</t>
    </rPh>
    <rPh sb="38" eb="39">
      <t>イソガ</t>
    </rPh>
    <rPh sb="47" eb="49">
      <t>カンソウ</t>
    </rPh>
    <rPh sb="54" eb="55">
      <t>フン</t>
    </rPh>
    <rPh sb="57" eb="59">
      <t>カンシ</t>
    </rPh>
    <rPh sb="68" eb="69">
      <t>ヨ</t>
    </rPh>
    <rPh sb="75" eb="76">
      <t>オモ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</si>
</sst>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14" fontId="7" fillId="0" borderId="0" xfId="0" applyNumberFormat="1" applyFont="1" applyAlignment="1">
      <alignment horizontal="center" vertical="center"/>
    </xf>
    <xf numFmtId="14" fontId="7" fillId="2" borderId="16" xfId="0" applyNumberFormat="1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249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241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289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304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282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330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330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373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378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381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383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17</xdr:col>
      <xdr:colOff>369108</xdr:colOff>
      <xdr:row>25</xdr:row>
      <xdr:rowOff>107714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82689B3F-D0DC-49E8-8291-7436A63332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78594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17</xdr:col>
      <xdr:colOff>369108</xdr:colOff>
      <xdr:row>51</xdr:row>
      <xdr:rowOff>107714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357558D7-1648-41DE-86D6-F66B0C4F2D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4822031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53</xdr:row>
      <xdr:rowOff>0</xdr:rowOff>
    </xdr:from>
    <xdr:to>
      <xdr:col>17</xdr:col>
      <xdr:colOff>369108</xdr:colOff>
      <xdr:row>77</xdr:row>
      <xdr:rowOff>107714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B79995E8-3FB0-4A84-B6B6-F1A7514573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9465469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79</xdr:row>
      <xdr:rowOff>0</xdr:rowOff>
    </xdr:from>
    <xdr:to>
      <xdr:col>17</xdr:col>
      <xdr:colOff>369108</xdr:colOff>
      <xdr:row>103</xdr:row>
      <xdr:rowOff>107714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1977C1CB-057B-4AA0-AEBD-558EC5CDF4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4108906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105</xdr:row>
      <xdr:rowOff>0</xdr:rowOff>
    </xdr:from>
    <xdr:to>
      <xdr:col>17</xdr:col>
      <xdr:colOff>369108</xdr:colOff>
      <xdr:row>129</xdr:row>
      <xdr:rowOff>107714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775F55EC-95EC-40FB-9590-280D6CAFBC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8752344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131</xdr:row>
      <xdr:rowOff>0</xdr:rowOff>
    </xdr:from>
    <xdr:to>
      <xdr:col>17</xdr:col>
      <xdr:colOff>369108</xdr:colOff>
      <xdr:row>155</xdr:row>
      <xdr:rowOff>107714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8F09AF3C-1D89-444A-B89A-FFEC7FDD45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23395781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157</xdr:row>
      <xdr:rowOff>0</xdr:rowOff>
    </xdr:from>
    <xdr:to>
      <xdr:col>17</xdr:col>
      <xdr:colOff>369108</xdr:colOff>
      <xdr:row>181</xdr:row>
      <xdr:rowOff>107714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D257B236-F71A-4442-A5B0-42B839ACBE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28039219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183</xdr:row>
      <xdr:rowOff>0</xdr:rowOff>
    </xdr:from>
    <xdr:to>
      <xdr:col>17</xdr:col>
      <xdr:colOff>369108</xdr:colOff>
      <xdr:row>207</xdr:row>
      <xdr:rowOff>107714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D315A2C8-E9D6-4A48-8BDF-1ED6DB9B8B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32682656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209</xdr:row>
      <xdr:rowOff>0</xdr:rowOff>
    </xdr:from>
    <xdr:to>
      <xdr:col>17</xdr:col>
      <xdr:colOff>369108</xdr:colOff>
      <xdr:row>233</xdr:row>
      <xdr:rowOff>107714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DA7151FD-997E-4DFC-AC16-CEEB5DBAB3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37326094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236</xdr:row>
      <xdr:rowOff>0</xdr:rowOff>
    </xdr:from>
    <xdr:to>
      <xdr:col>17</xdr:col>
      <xdr:colOff>369108</xdr:colOff>
      <xdr:row>260</xdr:row>
      <xdr:rowOff>107714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5AA641C2-9E45-472B-93BE-A4FD535148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46612969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262</xdr:row>
      <xdr:rowOff>0</xdr:rowOff>
    </xdr:from>
    <xdr:to>
      <xdr:col>17</xdr:col>
      <xdr:colOff>369108</xdr:colOff>
      <xdr:row>286</xdr:row>
      <xdr:rowOff>107714</xdr:rowOff>
    </xdr:to>
    <xdr:pic>
      <xdr:nvPicPr>
        <xdr:cNvPr id="40" name="図 39">
          <a:extLst>
            <a:ext uri="{FF2B5EF4-FFF2-40B4-BE49-F238E27FC236}">
              <a16:creationId xmlns:a16="http://schemas.microsoft.com/office/drawing/2014/main" id="{FE9761B2-2B9E-4199-9109-BCBD198B29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46791563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288</xdr:row>
      <xdr:rowOff>0</xdr:rowOff>
    </xdr:from>
    <xdr:to>
      <xdr:col>17</xdr:col>
      <xdr:colOff>369108</xdr:colOff>
      <xdr:row>312</xdr:row>
      <xdr:rowOff>107714</xdr:rowOff>
    </xdr:to>
    <xdr:pic>
      <xdr:nvPicPr>
        <xdr:cNvPr id="41" name="図 40">
          <a:extLst>
            <a:ext uri="{FF2B5EF4-FFF2-40B4-BE49-F238E27FC236}">
              <a16:creationId xmlns:a16="http://schemas.microsoft.com/office/drawing/2014/main" id="{F68A2C73-4D3F-47F4-BCF3-C734897787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0" y="51435000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314</xdr:row>
      <xdr:rowOff>0</xdr:rowOff>
    </xdr:from>
    <xdr:to>
      <xdr:col>17</xdr:col>
      <xdr:colOff>369108</xdr:colOff>
      <xdr:row>338</xdr:row>
      <xdr:rowOff>107714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B290CF85-6E1D-4B0D-9E96-B0B65BAE52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0" y="56078438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340</xdr:row>
      <xdr:rowOff>0</xdr:rowOff>
    </xdr:from>
    <xdr:to>
      <xdr:col>17</xdr:col>
      <xdr:colOff>369108</xdr:colOff>
      <xdr:row>364</xdr:row>
      <xdr:rowOff>107714</xdr:rowOff>
    </xdr:to>
    <xdr:pic>
      <xdr:nvPicPr>
        <xdr:cNvPr id="44" name="図 43">
          <a:extLst>
            <a:ext uri="{FF2B5EF4-FFF2-40B4-BE49-F238E27FC236}">
              <a16:creationId xmlns:a16="http://schemas.microsoft.com/office/drawing/2014/main" id="{F30F7943-F62F-4625-A817-06B0A78156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0" y="60721875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366</xdr:row>
      <xdr:rowOff>0</xdr:rowOff>
    </xdr:from>
    <xdr:to>
      <xdr:col>17</xdr:col>
      <xdr:colOff>369108</xdr:colOff>
      <xdr:row>390</xdr:row>
      <xdr:rowOff>107714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FF2264F7-375F-4B51-9068-CE72FDB1CD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65365313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392</xdr:row>
      <xdr:rowOff>0</xdr:rowOff>
    </xdr:from>
    <xdr:to>
      <xdr:col>17</xdr:col>
      <xdr:colOff>369108</xdr:colOff>
      <xdr:row>416</xdr:row>
      <xdr:rowOff>107714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A305992C-8031-486C-B538-EFEA67BD8B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0" y="70008750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418</xdr:row>
      <xdr:rowOff>0</xdr:rowOff>
    </xdr:from>
    <xdr:to>
      <xdr:col>17</xdr:col>
      <xdr:colOff>369108</xdr:colOff>
      <xdr:row>442</xdr:row>
      <xdr:rowOff>107714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6D3F5EF9-69A1-4D58-AD76-CC79C97F67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0" y="74652188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445</xdr:row>
      <xdr:rowOff>0</xdr:rowOff>
    </xdr:from>
    <xdr:to>
      <xdr:col>17</xdr:col>
      <xdr:colOff>369108</xdr:colOff>
      <xdr:row>469</xdr:row>
      <xdr:rowOff>107714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id="{5A91335F-01EE-4C50-86CA-FE7C7817FF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0" y="79474219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471</xdr:row>
      <xdr:rowOff>0</xdr:rowOff>
    </xdr:from>
    <xdr:to>
      <xdr:col>17</xdr:col>
      <xdr:colOff>369108</xdr:colOff>
      <xdr:row>495</xdr:row>
      <xdr:rowOff>107714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837FAF6B-ADAA-4CA4-9E79-33412EF9DE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0" y="84117656"/>
          <a:ext cx="10703733" cy="43939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C6" sqref="C6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9</v>
      </c>
    </row>
    <row r="2" spans="1:18" x14ac:dyDescent="0.4">
      <c r="A2" s="1" t="s">
        <v>8</v>
      </c>
      <c r="C2" t="s">
        <v>55</v>
      </c>
    </row>
    <row r="3" spans="1:18" x14ac:dyDescent="0.4">
      <c r="A3" s="1" t="s">
        <v>11</v>
      </c>
      <c r="C3" s="29">
        <v>100000</v>
      </c>
    </row>
    <row r="4" spans="1:18" x14ac:dyDescent="0.4">
      <c r="A4" s="1" t="s">
        <v>12</v>
      </c>
      <c r="C4" s="29"/>
    </row>
    <row r="5" spans="1:18" ht="19.5" thickBot="1" x14ac:dyDescent="0.45">
      <c r="A5" s="1" t="s">
        <v>13</v>
      </c>
      <c r="C5" s="29"/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17</v>
      </c>
      <c r="E6" s="25"/>
      <c r="F6" s="26"/>
      <c r="G6" s="87" t="s">
        <v>3</v>
      </c>
      <c r="H6" s="88"/>
      <c r="I6" s="94"/>
      <c r="J6" s="87" t="s">
        <v>15</v>
      </c>
      <c r="K6" s="88"/>
      <c r="L6" s="94"/>
      <c r="M6" s="87" t="s">
        <v>16</v>
      </c>
      <c r="N6" s="88"/>
      <c r="O6" s="94"/>
    </row>
    <row r="7" spans="1:18" ht="19.5" thickBot="1" x14ac:dyDescent="0.45">
      <c r="A7" s="27"/>
      <c r="B7" s="27" t="s">
        <v>2</v>
      </c>
      <c r="C7" s="64" t="s">
        <v>21</v>
      </c>
      <c r="D7" s="13">
        <v>0.61799999999999999</v>
      </c>
      <c r="E7" s="14">
        <v>1.27</v>
      </c>
      <c r="F7" s="15">
        <v>1.5</v>
      </c>
      <c r="G7" s="13">
        <v>0.61799999999999999</v>
      </c>
      <c r="H7" s="14">
        <v>1.27</v>
      </c>
      <c r="I7" s="15">
        <v>1.5</v>
      </c>
      <c r="J7" s="13">
        <v>0.61799999999999999</v>
      </c>
      <c r="K7" s="14">
        <v>1.27</v>
      </c>
      <c r="L7" s="15">
        <v>1.5</v>
      </c>
      <c r="M7" s="13">
        <v>0.61799999999999999</v>
      </c>
      <c r="N7" s="14">
        <v>1.27</v>
      </c>
      <c r="O7" s="15">
        <v>1.5</v>
      </c>
    </row>
    <row r="8" spans="1:18" ht="19.5" thickBot="1" x14ac:dyDescent="0.45">
      <c r="A8" s="28" t="s">
        <v>10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91" t="s">
        <v>15</v>
      </c>
      <c r="K8" s="92"/>
      <c r="L8" s="93"/>
      <c r="M8" s="91"/>
      <c r="N8" s="92"/>
      <c r="O8" s="93"/>
    </row>
    <row r="9" spans="1:18" x14ac:dyDescent="0.4">
      <c r="A9" s="9">
        <v>1</v>
      </c>
      <c r="B9" s="23">
        <v>43474</v>
      </c>
      <c r="C9" s="50">
        <v>1</v>
      </c>
      <c r="D9" s="54">
        <v>0.61799999999999999</v>
      </c>
      <c r="E9" s="55">
        <v>1.27</v>
      </c>
      <c r="F9" s="56">
        <v>1.5</v>
      </c>
      <c r="G9" s="22">
        <f>IF(D9="","",G8+M9)</f>
        <v>101854</v>
      </c>
      <c r="H9" s="22">
        <f t="shared" ref="H9" si="0">IF(E9="","",H8+N9)</f>
        <v>103810</v>
      </c>
      <c r="I9" s="22">
        <f t="shared" ref="I9" si="1">IF(F9="","",I8+O9)</f>
        <v>104500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1854</v>
      </c>
      <c r="N9" s="42">
        <f>IF(E9="","",K9*E9)</f>
        <v>3810</v>
      </c>
      <c r="O9" s="43">
        <f>IF(F9="","",L9*F9)</f>
        <v>4500</v>
      </c>
      <c r="P9" s="40"/>
      <c r="Q9" s="40"/>
      <c r="R9" s="40"/>
    </row>
    <row r="10" spans="1:18" x14ac:dyDescent="0.4">
      <c r="A10" s="9">
        <v>2</v>
      </c>
      <c r="B10" s="5">
        <v>43475</v>
      </c>
      <c r="C10" s="47">
        <v>2</v>
      </c>
      <c r="D10" s="57">
        <v>0.61799999999999999</v>
      </c>
      <c r="E10" s="58">
        <v>-1</v>
      </c>
      <c r="F10" s="59">
        <v>-1</v>
      </c>
      <c r="G10" s="22">
        <f t="shared" ref="G10:G42" si="2">IF(D10="","",G9+M10)</f>
        <v>103742.37316</v>
      </c>
      <c r="H10" s="22">
        <f t="shared" ref="H10:H42" si="3">IF(E10="","",H9+N10)</f>
        <v>100695.7</v>
      </c>
      <c r="I10" s="22">
        <f t="shared" ref="I10:I42" si="4">IF(F10="","",I9+O10)</f>
        <v>101365</v>
      </c>
      <c r="J10" s="44">
        <f t="shared" ref="J10:J12" si="5">IF(G9="","",G9*0.03)</f>
        <v>3055.62</v>
      </c>
      <c r="K10" s="45">
        <f t="shared" ref="K10:K12" si="6">IF(H9="","",H9*0.03)</f>
        <v>3114.2999999999997</v>
      </c>
      <c r="L10" s="46">
        <f t="shared" ref="L10:L12" si="7">IF(I9="","",I9*0.03)</f>
        <v>3135</v>
      </c>
      <c r="M10" s="44">
        <f t="shared" ref="M10:M12" si="8">IF(D10="","",J10*D10)</f>
        <v>1888.3731599999999</v>
      </c>
      <c r="N10" s="45">
        <f t="shared" ref="N10:N12" si="9">IF(E10="","",K10*E10)</f>
        <v>-3114.2999999999997</v>
      </c>
      <c r="O10" s="46">
        <f t="shared" ref="O10:O12" si="10">IF(F10="","",L10*F10)</f>
        <v>-3135</v>
      </c>
      <c r="P10" s="40"/>
      <c r="Q10" s="40"/>
      <c r="R10" s="40"/>
    </row>
    <row r="11" spans="1:18" x14ac:dyDescent="0.4">
      <c r="A11" s="9">
        <v>3</v>
      </c>
      <c r="B11" s="5">
        <v>43476</v>
      </c>
      <c r="C11" s="47">
        <v>2</v>
      </c>
      <c r="D11" s="57">
        <v>0.61799999999999999</v>
      </c>
      <c r="E11" s="58">
        <v>1.27</v>
      </c>
      <c r="F11" s="80">
        <v>1.5</v>
      </c>
      <c r="G11" s="22">
        <f t="shared" si="2"/>
        <v>105665.7567583864</v>
      </c>
      <c r="H11" s="22">
        <f t="shared" si="3"/>
        <v>104532.20616999999</v>
      </c>
      <c r="I11" s="22">
        <f t="shared" si="4"/>
        <v>105926.425</v>
      </c>
      <c r="J11" s="44">
        <f t="shared" si="5"/>
        <v>3112.2711948000001</v>
      </c>
      <c r="K11" s="45">
        <f t="shared" si="6"/>
        <v>3020.8709999999996</v>
      </c>
      <c r="L11" s="46">
        <f t="shared" si="7"/>
        <v>3040.95</v>
      </c>
      <c r="M11" s="44">
        <f t="shared" si="8"/>
        <v>1923.3835983864001</v>
      </c>
      <c r="N11" s="45">
        <f t="shared" si="9"/>
        <v>3836.5061699999997</v>
      </c>
      <c r="O11" s="46">
        <f t="shared" si="10"/>
        <v>4561.4249999999993</v>
      </c>
      <c r="P11" s="40"/>
      <c r="Q11" s="40"/>
      <c r="R11" s="40"/>
    </row>
    <row r="12" spans="1:18" x14ac:dyDescent="0.4">
      <c r="A12" s="9">
        <v>4</v>
      </c>
      <c r="B12" s="5">
        <v>43480</v>
      </c>
      <c r="C12" s="47">
        <v>2</v>
      </c>
      <c r="D12" s="57">
        <v>0.61799999999999999</v>
      </c>
      <c r="E12" s="58">
        <v>1.27</v>
      </c>
      <c r="F12" s="59">
        <v>1.5</v>
      </c>
      <c r="G12" s="22">
        <f t="shared" si="2"/>
        <v>107624.79988868689</v>
      </c>
      <c r="H12" s="22">
        <f t="shared" si="3"/>
        <v>108514.88322507699</v>
      </c>
      <c r="I12" s="22">
        <f t="shared" si="4"/>
        <v>110693.11412500001</v>
      </c>
      <c r="J12" s="44">
        <f t="shared" si="5"/>
        <v>3169.9727027515919</v>
      </c>
      <c r="K12" s="45">
        <f t="shared" si="6"/>
        <v>3135.9661850999996</v>
      </c>
      <c r="L12" s="46">
        <f t="shared" si="7"/>
        <v>3177.7927500000001</v>
      </c>
      <c r="M12" s="44">
        <f t="shared" si="8"/>
        <v>1959.0431303004839</v>
      </c>
      <c r="N12" s="45">
        <f t="shared" si="9"/>
        <v>3982.6770550769997</v>
      </c>
      <c r="O12" s="46">
        <f t="shared" si="10"/>
        <v>4766.6891249999999</v>
      </c>
      <c r="P12" s="40"/>
      <c r="Q12" s="40"/>
      <c r="R12" s="40"/>
    </row>
    <row r="13" spans="1:18" x14ac:dyDescent="0.4">
      <c r="A13" s="9">
        <v>5</v>
      </c>
      <c r="B13" s="5">
        <v>43483</v>
      </c>
      <c r="C13" s="47">
        <v>2</v>
      </c>
      <c r="D13" s="57">
        <v>0.61799999999999999</v>
      </c>
      <c r="E13" s="58">
        <v>1.27</v>
      </c>
      <c r="F13" s="80">
        <v>1.5</v>
      </c>
      <c r="G13" s="22">
        <f t="shared" si="2"/>
        <v>109620.16367862314</v>
      </c>
      <c r="H13" s="22">
        <f t="shared" si="3"/>
        <v>112649.30027595242</v>
      </c>
      <c r="I13" s="22">
        <f t="shared" si="4"/>
        <v>115674.30426062501</v>
      </c>
      <c r="J13" s="44">
        <f t="shared" ref="J13:J58" si="11">IF(G12="","",G12*0.03)</f>
        <v>3228.7439966606066</v>
      </c>
      <c r="K13" s="45">
        <f t="shared" ref="K13:K58" si="12">IF(H12="","",H12*0.03)</f>
        <v>3255.4464967523095</v>
      </c>
      <c r="L13" s="46">
        <f t="shared" ref="L13:L58" si="13">IF(I12="","",I12*0.03)</f>
        <v>3320.7934237499999</v>
      </c>
      <c r="M13" s="44">
        <f t="shared" ref="M13:M58" si="14">IF(D13="","",J13*D13)</f>
        <v>1995.3637899362548</v>
      </c>
      <c r="N13" s="45">
        <f t="shared" ref="N13:N58" si="15">IF(E13="","",K13*E13)</f>
        <v>4134.4170508754332</v>
      </c>
      <c r="O13" s="46">
        <f t="shared" ref="O13:O58" si="16">IF(F13="","",L13*F13)</f>
        <v>4981.190135625</v>
      </c>
      <c r="P13" s="40"/>
      <c r="Q13" s="40"/>
      <c r="R13" s="40"/>
    </row>
    <row r="14" spans="1:18" x14ac:dyDescent="0.4">
      <c r="A14" s="9">
        <v>6</v>
      </c>
      <c r="B14" s="5">
        <v>43486</v>
      </c>
      <c r="C14" s="47">
        <v>2</v>
      </c>
      <c r="D14" s="57">
        <v>0.61799999999999999</v>
      </c>
      <c r="E14" s="58">
        <v>-1</v>
      </c>
      <c r="F14" s="59">
        <v>-1</v>
      </c>
      <c r="G14" s="22">
        <f t="shared" si="2"/>
        <v>111652.52151322481</v>
      </c>
      <c r="H14" s="22">
        <f t="shared" si="3"/>
        <v>109269.82126767385</v>
      </c>
      <c r="I14" s="22">
        <f t="shared" si="4"/>
        <v>112204.07513280626</v>
      </c>
      <c r="J14" s="44">
        <f t="shared" si="11"/>
        <v>3288.6049103586943</v>
      </c>
      <c r="K14" s="45">
        <f t="shared" si="12"/>
        <v>3379.4790082785726</v>
      </c>
      <c r="L14" s="46">
        <f t="shared" si="13"/>
        <v>3470.2291278187499</v>
      </c>
      <c r="M14" s="44">
        <f t="shared" si="14"/>
        <v>2032.3578346016729</v>
      </c>
      <c r="N14" s="45">
        <f t="shared" si="15"/>
        <v>-3379.4790082785726</v>
      </c>
      <c r="O14" s="46">
        <f t="shared" si="16"/>
        <v>-3470.2291278187499</v>
      </c>
      <c r="P14" s="40"/>
      <c r="Q14" s="40"/>
      <c r="R14" s="40"/>
    </row>
    <row r="15" spans="1:18" x14ac:dyDescent="0.4">
      <c r="A15" s="9">
        <v>7</v>
      </c>
      <c r="B15" s="5">
        <v>43493</v>
      </c>
      <c r="C15" s="47">
        <v>1</v>
      </c>
      <c r="D15" s="57">
        <v>0.61799999999999999</v>
      </c>
      <c r="E15" s="58">
        <v>1.27</v>
      </c>
      <c r="F15" s="59">
        <v>1.5</v>
      </c>
      <c r="G15" s="22">
        <f t="shared" si="2"/>
        <v>113722.55926208</v>
      </c>
      <c r="H15" s="22">
        <f t="shared" si="3"/>
        <v>113433.00145797222</v>
      </c>
      <c r="I15" s="22">
        <f t="shared" si="4"/>
        <v>117253.25851378254</v>
      </c>
      <c r="J15" s="44">
        <f t="shared" si="11"/>
        <v>3349.5756453967442</v>
      </c>
      <c r="K15" s="45">
        <f t="shared" si="12"/>
        <v>3278.0946380302153</v>
      </c>
      <c r="L15" s="46">
        <f t="shared" si="13"/>
        <v>3366.1222539841879</v>
      </c>
      <c r="M15" s="44">
        <f t="shared" si="14"/>
        <v>2070.0377488551881</v>
      </c>
      <c r="N15" s="45">
        <f t="shared" si="15"/>
        <v>4163.1801902983734</v>
      </c>
      <c r="O15" s="46">
        <f t="shared" si="16"/>
        <v>5049.183380976282</v>
      </c>
      <c r="P15" s="40"/>
      <c r="Q15" s="40"/>
      <c r="R15" s="40"/>
    </row>
    <row r="16" spans="1:18" x14ac:dyDescent="0.4">
      <c r="A16" s="9">
        <v>8</v>
      </c>
      <c r="B16" s="5">
        <v>43494</v>
      </c>
      <c r="C16" s="47">
        <v>1</v>
      </c>
      <c r="D16" s="57">
        <v>0.61799999999999999</v>
      </c>
      <c r="E16" s="58">
        <v>1.27</v>
      </c>
      <c r="F16" s="59">
        <v>1.5</v>
      </c>
      <c r="G16" s="22">
        <f t="shared" si="2"/>
        <v>115830.97551079896</v>
      </c>
      <c r="H16" s="22">
        <f t="shared" si="3"/>
        <v>117754.79881352096</v>
      </c>
      <c r="I16" s="22">
        <f t="shared" si="4"/>
        <v>122529.65514690275</v>
      </c>
      <c r="J16" s="44">
        <f t="shared" si="11"/>
        <v>3411.6767778623998</v>
      </c>
      <c r="K16" s="45">
        <f t="shared" si="12"/>
        <v>3402.9900437391666</v>
      </c>
      <c r="L16" s="46">
        <f t="shared" si="13"/>
        <v>3517.5977554134761</v>
      </c>
      <c r="M16" s="44">
        <f t="shared" si="14"/>
        <v>2108.4162487189633</v>
      </c>
      <c r="N16" s="45">
        <f t="shared" si="15"/>
        <v>4321.7973555487415</v>
      </c>
      <c r="O16" s="46">
        <f t="shared" si="16"/>
        <v>5276.3966331202137</v>
      </c>
      <c r="P16" s="40"/>
      <c r="Q16" s="40"/>
      <c r="R16" s="40"/>
    </row>
    <row r="17" spans="1:18" x14ac:dyDescent="0.4">
      <c r="A17" s="9">
        <v>9</v>
      </c>
      <c r="B17" s="5">
        <v>43501</v>
      </c>
      <c r="C17" s="47">
        <v>2</v>
      </c>
      <c r="D17" s="57">
        <v>0.61799999999999999</v>
      </c>
      <c r="E17" s="58">
        <v>1.27</v>
      </c>
      <c r="F17" s="59">
        <v>1.5</v>
      </c>
      <c r="G17" s="22">
        <f t="shared" si="2"/>
        <v>117978.48179676918</v>
      </c>
      <c r="H17" s="22">
        <f t="shared" si="3"/>
        <v>122241.25664831611</v>
      </c>
      <c r="I17" s="22">
        <f t="shared" si="4"/>
        <v>128043.48962851337</v>
      </c>
      <c r="J17" s="44">
        <f t="shared" si="11"/>
        <v>3474.9292653239686</v>
      </c>
      <c r="K17" s="45">
        <f t="shared" si="12"/>
        <v>3532.6439644056286</v>
      </c>
      <c r="L17" s="46">
        <f t="shared" si="13"/>
        <v>3675.8896544070822</v>
      </c>
      <c r="M17" s="44">
        <f t="shared" si="14"/>
        <v>2147.5062859702125</v>
      </c>
      <c r="N17" s="45">
        <f t="shared" si="15"/>
        <v>4486.4578347951483</v>
      </c>
      <c r="O17" s="46">
        <f t="shared" si="16"/>
        <v>5513.8344816106237</v>
      </c>
      <c r="P17" s="40"/>
      <c r="Q17" s="40"/>
      <c r="R17" s="40"/>
    </row>
    <row r="18" spans="1:18" x14ac:dyDescent="0.4">
      <c r="A18" s="9">
        <v>10</v>
      </c>
      <c r="B18" s="5">
        <v>43502</v>
      </c>
      <c r="C18" s="47">
        <v>2</v>
      </c>
      <c r="D18" s="57">
        <v>0.61799999999999999</v>
      </c>
      <c r="E18" s="58">
        <v>1.27</v>
      </c>
      <c r="F18" s="59">
        <v>1.5</v>
      </c>
      <c r="G18" s="22">
        <f t="shared" si="2"/>
        <v>120165.80284928127</v>
      </c>
      <c r="H18" s="22">
        <f t="shared" si="3"/>
        <v>126898.64852661695</v>
      </c>
      <c r="I18" s="22">
        <f t="shared" si="4"/>
        <v>133805.44666179648</v>
      </c>
      <c r="J18" s="44">
        <f t="shared" si="11"/>
        <v>3539.3544539030754</v>
      </c>
      <c r="K18" s="45">
        <f t="shared" si="12"/>
        <v>3667.237699449483</v>
      </c>
      <c r="L18" s="46">
        <f t="shared" si="13"/>
        <v>3841.3046888554009</v>
      </c>
      <c r="M18" s="44">
        <f t="shared" si="14"/>
        <v>2187.3210525121008</v>
      </c>
      <c r="N18" s="45">
        <f t="shared" si="15"/>
        <v>4657.391878300843</v>
      </c>
      <c r="O18" s="46">
        <f t="shared" si="16"/>
        <v>5761.9570332831008</v>
      </c>
      <c r="P18" s="40"/>
      <c r="Q18" s="40"/>
      <c r="R18" s="40"/>
    </row>
    <row r="19" spans="1:18" x14ac:dyDescent="0.4">
      <c r="A19" s="9">
        <v>11</v>
      </c>
      <c r="B19" s="5">
        <v>43502</v>
      </c>
      <c r="C19" s="47">
        <v>2</v>
      </c>
      <c r="D19" s="57">
        <v>0.61799999999999999</v>
      </c>
      <c r="E19" s="58">
        <v>1.27</v>
      </c>
      <c r="F19" s="59">
        <v>1.5</v>
      </c>
      <c r="G19" s="22">
        <f t="shared" si="2"/>
        <v>122393.67683410695</v>
      </c>
      <c r="H19" s="22">
        <f t="shared" si="3"/>
        <v>131733.48703548106</v>
      </c>
      <c r="I19" s="22">
        <f t="shared" si="4"/>
        <v>139826.69176157733</v>
      </c>
      <c r="J19" s="44">
        <f t="shared" si="11"/>
        <v>3604.9740854784382</v>
      </c>
      <c r="K19" s="45">
        <f t="shared" si="12"/>
        <v>3806.9594557985083</v>
      </c>
      <c r="L19" s="46">
        <f t="shared" si="13"/>
        <v>4014.1633998538941</v>
      </c>
      <c r="M19" s="44">
        <f t="shared" si="14"/>
        <v>2227.8739848256746</v>
      </c>
      <c r="N19" s="45">
        <f t="shared" si="15"/>
        <v>4834.8385088641053</v>
      </c>
      <c r="O19" s="46">
        <f t="shared" si="16"/>
        <v>6021.245099780841</v>
      </c>
      <c r="P19" s="40"/>
      <c r="Q19" s="40"/>
      <c r="R19" s="40"/>
    </row>
    <row r="20" spans="1:18" x14ac:dyDescent="0.4">
      <c r="A20" s="9">
        <v>12</v>
      </c>
      <c r="B20" s="5">
        <v>43503</v>
      </c>
      <c r="C20" s="47">
        <v>2</v>
      </c>
      <c r="D20" s="57">
        <v>0.61799999999999999</v>
      </c>
      <c r="E20" s="58">
        <v>-1</v>
      </c>
      <c r="F20" s="59">
        <v>-1</v>
      </c>
      <c r="G20" s="22">
        <f t="shared" si="2"/>
        <v>124662.85560261129</v>
      </c>
      <c r="H20" s="22">
        <f t="shared" si="3"/>
        <v>127781.48242441662</v>
      </c>
      <c r="I20" s="22">
        <f t="shared" si="4"/>
        <v>135631.89100873002</v>
      </c>
      <c r="J20" s="44">
        <f t="shared" si="11"/>
        <v>3671.8103050232085</v>
      </c>
      <c r="K20" s="45">
        <f t="shared" si="12"/>
        <v>3952.0046110644316</v>
      </c>
      <c r="L20" s="46">
        <f t="shared" si="13"/>
        <v>4194.8007528473199</v>
      </c>
      <c r="M20" s="44">
        <f t="shared" si="14"/>
        <v>2269.1787685043428</v>
      </c>
      <c r="N20" s="45">
        <f t="shared" si="15"/>
        <v>-3952.0046110644316</v>
      </c>
      <c r="O20" s="46">
        <f t="shared" si="16"/>
        <v>-4194.8007528473199</v>
      </c>
      <c r="P20" s="40"/>
      <c r="Q20" s="40"/>
      <c r="R20" s="40"/>
    </row>
    <row r="21" spans="1:18" x14ac:dyDescent="0.4">
      <c r="A21" s="9">
        <v>13</v>
      </c>
      <c r="B21" s="5">
        <v>43504</v>
      </c>
      <c r="C21" s="47">
        <v>2</v>
      </c>
      <c r="D21" s="57">
        <v>0.61799999999999999</v>
      </c>
      <c r="E21" s="58">
        <v>1.27</v>
      </c>
      <c r="F21" s="59">
        <v>1.5</v>
      </c>
      <c r="G21" s="22">
        <f t="shared" si="2"/>
        <v>126974.1049454837</v>
      </c>
      <c r="H21" s="22">
        <f t="shared" si="3"/>
        <v>132649.9569047869</v>
      </c>
      <c r="I21" s="22">
        <f t="shared" si="4"/>
        <v>141735.32610412285</v>
      </c>
      <c r="J21" s="44">
        <f t="shared" si="11"/>
        <v>3739.8856680783388</v>
      </c>
      <c r="K21" s="45">
        <f t="shared" si="12"/>
        <v>3833.4444727324985</v>
      </c>
      <c r="L21" s="46">
        <f t="shared" si="13"/>
        <v>4068.9567302619002</v>
      </c>
      <c r="M21" s="44">
        <f t="shared" si="14"/>
        <v>2311.2493428724133</v>
      </c>
      <c r="N21" s="45">
        <f t="shared" si="15"/>
        <v>4868.4744803702733</v>
      </c>
      <c r="O21" s="46">
        <f t="shared" si="16"/>
        <v>6103.4350953928506</v>
      </c>
      <c r="P21" s="40"/>
      <c r="Q21" s="40"/>
      <c r="R21" s="40"/>
    </row>
    <row r="22" spans="1:18" x14ac:dyDescent="0.4">
      <c r="A22" s="9">
        <v>14</v>
      </c>
      <c r="B22" s="5">
        <v>43507</v>
      </c>
      <c r="C22" s="47">
        <v>2</v>
      </c>
      <c r="D22" s="57">
        <v>0.61799999999999999</v>
      </c>
      <c r="E22" s="58">
        <v>1.27</v>
      </c>
      <c r="F22" s="59">
        <v>1.5</v>
      </c>
      <c r="G22" s="22">
        <f t="shared" si="2"/>
        <v>129328.20485117297</v>
      </c>
      <c r="H22" s="22">
        <f t="shared" si="3"/>
        <v>137703.92026285929</v>
      </c>
      <c r="I22" s="22">
        <f t="shared" si="4"/>
        <v>148113.41577880838</v>
      </c>
      <c r="J22" s="44">
        <f t="shared" si="11"/>
        <v>3809.223148364511</v>
      </c>
      <c r="K22" s="45">
        <f t="shared" si="12"/>
        <v>3979.4987071436067</v>
      </c>
      <c r="L22" s="46">
        <f t="shared" si="13"/>
        <v>4252.0597831236855</v>
      </c>
      <c r="M22" s="44">
        <f t="shared" si="14"/>
        <v>2354.0999056892679</v>
      </c>
      <c r="N22" s="45">
        <f t="shared" si="15"/>
        <v>5053.9633580723803</v>
      </c>
      <c r="O22" s="46">
        <f t="shared" si="16"/>
        <v>6378.0896746855287</v>
      </c>
      <c r="P22" s="40"/>
      <c r="Q22" s="40"/>
      <c r="R22" s="40"/>
    </row>
    <row r="23" spans="1:18" x14ac:dyDescent="0.4">
      <c r="A23" s="9">
        <v>15</v>
      </c>
      <c r="B23" s="5">
        <v>43511</v>
      </c>
      <c r="C23" s="47">
        <v>2</v>
      </c>
      <c r="D23" s="57">
        <v>0.61799999999999999</v>
      </c>
      <c r="E23" s="58">
        <v>1.27</v>
      </c>
      <c r="F23" s="80">
        <v>1.5</v>
      </c>
      <c r="G23" s="22">
        <f t="shared" si="2"/>
        <v>131725.94976911371</v>
      </c>
      <c r="H23" s="22">
        <f t="shared" si="3"/>
        <v>142950.43962487424</v>
      </c>
      <c r="I23" s="22">
        <f t="shared" si="4"/>
        <v>154778.51948885477</v>
      </c>
      <c r="J23" s="44">
        <f t="shared" si="11"/>
        <v>3879.846145535189</v>
      </c>
      <c r="K23" s="45">
        <f t="shared" si="12"/>
        <v>4131.1176078857789</v>
      </c>
      <c r="L23" s="46">
        <f t="shared" si="13"/>
        <v>4443.4024733642509</v>
      </c>
      <c r="M23" s="44">
        <f t="shared" si="14"/>
        <v>2397.7449179407467</v>
      </c>
      <c r="N23" s="45">
        <f t="shared" si="15"/>
        <v>5246.5193620149394</v>
      </c>
      <c r="O23" s="46">
        <f t="shared" si="16"/>
        <v>6665.1037100463764</v>
      </c>
      <c r="P23" s="40"/>
      <c r="Q23" s="40"/>
      <c r="R23" s="40"/>
    </row>
    <row r="24" spans="1:18" x14ac:dyDescent="0.4">
      <c r="A24" s="9">
        <v>16</v>
      </c>
      <c r="B24" s="5">
        <v>43514</v>
      </c>
      <c r="C24" s="47">
        <v>1</v>
      </c>
      <c r="D24" s="57">
        <v>0.61799999999999999</v>
      </c>
      <c r="E24" s="58">
        <v>1.27</v>
      </c>
      <c r="F24" s="59">
        <v>1.5</v>
      </c>
      <c r="G24" s="22">
        <f t="shared" si="2"/>
        <v>134168.14887783307</v>
      </c>
      <c r="H24" s="22">
        <f t="shared" si="3"/>
        <v>148396.85137458195</v>
      </c>
      <c r="I24" s="22">
        <f t="shared" si="4"/>
        <v>161743.55286585324</v>
      </c>
      <c r="J24" s="44">
        <f t="shared" si="11"/>
        <v>3951.778493073411</v>
      </c>
      <c r="K24" s="45">
        <f t="shared" si="12"/>
        <v>4288.5131887462267</v>
      </c>
      <c r="L24" s="46">
        <f t="shared" si="13"/>
        <v>4643.3555846656427</v>
      </c>
      <c r="M24" s="44">
        <f t="shared" si="14"/>
        <v>2442.1991087193678</v>
      </c>
      <c r="N24" s="45">
        <f t="shared" si="15"/>
        <v>5446.4117497077077</v>
      </c>
      <c r="O24" s="46">
        <f t="shared" si="16"/>
        <v>6965.0333769984645</v>
      </c>
      <c r="P24" s="40"/>
      <c r="Q24" s="40"/>
      <c r="R24" s="40"/>
    </row>
    <row r="25" spans="1:18" x14ac:dyDescent="0.4">
      <c r="A25" s="9">
        <v>17</v>
      </c>
      <c r="B25" s="5">
        <v>43515</v>
      </c>
      <c r="C25" s="47">
        <v>1</v>
      </c>
      <c r="D25" s="57">
        <v>0.61799999999999999</v>
      </c>
      <c r="E25" s="58">
        <v>-1</v>
      </c>
      <c r="F25" s="59">
        <v>-1</v>
      </c>
      <c r="G25" s="22">
        <f t="shared" si="2"/>
        <v>136655.62635802809</v>
      </c>
      <c r="H25" s="22">
        <f t="shared" si="3"/>
        <v>143944.94583334448</v>
      </c>
      <c r="I25" s="22">
        <f t="shared" si="4"/>
        <v>156891.24627987764</v>
      </c>
      <c r="J25" s="44">
        <f t="shared" si="11"/>
        <v>4025.0444663349917</v>
      </c>
      <c r="K25" s="45">
        <f t="shared" si="12"/>
        <v>4451.9055412374582</v>
      </c>
      <c r="L25" s="46">
        <f t="shared" si="13"/>
        <v>4852.306585975597</v>
      </c>
      <c r="M25" s="44">
        <f t="shared" si="14"/>
        <v>2487.4774801950248</v>
      </c>
      <c r="N25" s="45">
        <f t="shared" si="15"/>
        <v>-4451.9055412374582</v>
      </c>
      <c r="O25" s="46">
        <f t="shared" si="16"/>
        <v>-4852.306585975597</v>
      </c>
      <c r="P25" s="40"/>
      <c r="Q25" s="40"/>
      <c r="R25" s="40"/>
    </row>
    <row r="26" spans="1:18" x14ac:dyDescent="0.4">
      <c r="A26" s="9">
        <v>18</v>
      </c>
      <c r="B26" s="5">
        <v>43535</v>
      </c>
      <c r="C26" s="47">
        <v>1</v>
      </c>
      <c r="D26" s="57">
        <v>0.61799999999999999</v>
      </c>
      <c r="E26" s="58">
        <v>1.27</v>
      </c>
      <c r="F26" s="59">
        <v>1.5</v>
      </c>
      <c r="G26" s="22">
        <f t="shared" si="2"/>
        <v>139189.22167070594</v>
      </c>
      <c r="H26" s="22">
        <f t="shared" si="3"/>
        <v>149429.24826959491</v>
      </c>
      <c r="I26" s="22">
        <f t="shared" si="4"/>
        <v>163951.35236247213</v>
      </c>
      <c r="J26" s="44">
        <f t="shared" si="11"/>
        <v>4099.6687907408423</v>
      </c>
      <c r="K26" s="45">
        <f t="shared" si="12"/>
        <v>4318.3483750003343</v>
      </c>
      <c r="L26" s="46">
        <f t="shared" si="13"/>
        <v>4706.7373883963292</v>
      </c>
      <c r="M26" s="44">
        <f t="shared" si="14"/>
        <v>2533.5953126778404</v>
      </c>
      <c r="N26" s="45">
        <f t="shared" si="15"/>
        <v>5484.3024362504248</v>
      </c>
      <c r="O26" s="46">
        <f t="shared" si="16"/>
        <v>7060.1060825944933</v>
      </c>
      <c r="P26" s="40"/>
      <c r="Q26" s="40"/>
      <c r="R26" s="40"/>
    </row>
    <row r="27" spans="1:18" x14ac:dyDescent="0.4">
      <c r="A27" s="9">
        <v>19</v>
      </c>
      <c r="B27" s="5">
        <v>43536</v>
      </c>
      <c r="C27" s="47">
        <v>1</v>
      </c>
      <c r="D27" s="57">
        <v>0.61799999999999999</v>
      </c>
      <c r="E27" s="58">
        <v>1.27</v>
      </c>
      <c r="F27" s="59">
        <v>-1</v>
      </c>
      <c r="G27" s="22">
        <f t="shared" si="2"/>
        <v>141769.78984048084</v>
      </c>
      <c r="H27" s="22">
        <f t="shared" si="3"/>
        <v>155122.50262866649</v>
      </c>
      <c r="I27" s="22">
        <f t="shared" si="4"/>
        <v>159032.81179159795</v>
      </c>
      <c r="J27" s="44">
        <f t="shared" si="11"/>
        <v>4175.6766501211778</v>
      </c>
      <c r="K27" s="45">
        <f t="shared" si="12"/>
        <v>4482.8774480878474</v>
      </c>
      <c r="L27" s="46">
        <f t="shared" si="13"/>
        <v>4918.5405708741637</v>
      </c>
      <c r="M27" s="44">
        <f t="shared" si="14"/>
        <v>2580.5681697748878</v>
      </c>
      <c r="N27" s="45">
        <f t="shared" si="15"/>
        <v>5693.2543590715659</v>
      </c>
      <c r="O27" s="46">
        <f t="shared" si="16"/>
        <v>-4918.5405708741637</v>
      </c>
      <c r="P27" s="40"/>
      <c r="Q27" s="40"/>
      <c r="R27" s="40"/>
    </row>
    <row r="28" spans="1:18" x14ac:dyDescent="0.4">
      <c r="A28" s="9">
        <v>20</v>
      </c>
      <c r="B28" s="5">
        <v>43567</v>
      </c>
      <c r="C28" s="47">
        <v>1</v>
      </c>
      <c r="D28" s="57">
        <v>0.61799999999999999</v>
      </c>
      <c r="E28" s="58">
        <v>1.27</v>
      </c>
      <c r="F28" s="59">
        <v>1.5</v>
      </c>
      <c r="G28" s="22">
        <f t="shared" si="2"/>
        <v>144398.20174412336</v>
      </c>
      <c r="H28" s="22">
        <f t="shared" si="3"/>
        <v>161032.66997881868</v>
      </c>
      <c r="I28" s="22">
        <f t="shared" si="4"/>
        <v>166189.28832221986</v>
      </c>
      <c r="J28" s="44">
        <f t="shared" si="11"/>
        <v>4253.0936952144248</v>
      </c>
      <c r="K28" s="45">
        <f t="shared" si="12"/>
        <v>4653.6750788599948</v>
      </c>
      <c r="L28" s="46">
        <f t="shared" si="13"/>
        <v>4770.9843537479383</v>
      </c>
      <c r="M28" s="44">
        <f t="shared" si="14"/>
        <v>2628.4119036425145</v>
      </c>
      <c r="N28" s="45">
        <f t="shared" si="15"/>
        <v>5910.1673501521936</v>
      </c>
      <c r="O28" s="46">
        <f t="shared" si="16"/>
        <v>7156.4765306219069</v>
      </c>
      <c r="P28" s="40"/>
      <c r="Q28" s="40"/>
      <c r="R28" s="40"/>
    </row>
    <row r="29" spans="1:18" x14ac:dyDescent="0.4">
      <c r="A29" s="9">
        <v>21</v>
      </c>
      <c r="B29" s="5"/>
      <c r="C29" s="47"/>
      <c r="D29" s="57"/>
      <c r="E29" s="58"/>
      <c r="F29" s="80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>
        <f t="shared" si="11"/>
        <v>4331.9460523237003</v>
      </c>
      <c r="K29" s="45">
        <f t="shared" si="12"/>
        <v>4830.9800993645604</v>
      </c>
      <c r="L29" s="46">
        <f t="shared" si="13"/>
        <v>4985.6786496665954</v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7"/>
      <c r="E30" s="58"/>
      <c r="F30" s="80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7"/>
      <c r="E31" s="58"/>
      <c r="F31" s="59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7"/>
      <c r="E32" s="58"/>
      <c r="F32" s="59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7"/>
      <c r="E33" s="58"/>
      <c r="F33" s="59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7"/>
      <c r="E34" s="58"/>
      <c r="F34" s="80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7"/>
      <c r="E35" s="58"/>
      <c r="F35" s="80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7"/>
      <c r="E36" s="58"/>
      <c r="F36" s="59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7"/>
      <c r="E37" s="58"/>
      <c r="F37" s="59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7"/>
      <c r="E38" s="58"/>
      <c r="F38" s="59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7"/>
      <c r="E39" s="60"/>
      <c r="F39" s="5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7"/>
      <c r="E40" s="60"/>
      <c r="F40" s="5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7"/>
      <c r="E41" s="60"/>
      <c r="F41" s="80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7"/>
      <c r="E42" s="60"/>
      <c r="F42" s="80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7"/>
      <c r="E43" s="60"/>
      <c r="F43" s="59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7"/>
      <c r="E44" s="60"/>
      <c r="F44" s="59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7"/>
      <c r="E45" s="58"/>
      <c r="F45" s="59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7"/>
      <c r="E46" s="58"/>
      <c r="F46" s="59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7"/>
      <c r="E47" s="58"/>
      <c r="F47" s="59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7"/>
      <c r="E48" s="58"/>
      <c r="F48" s="59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7"/>
      <c r="E49" s="58"/>
      <c r="F49" s="59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7"/>
      <c r="E50" s="58"/>
      <c r="F50" s="59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7"/>
      <c r="E51" s="58"/>
      <c r="F51" s="80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7"/>
      <c r="E52" s="58"/>
      <c r="F52" s="59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7"/>
      <c r="E53" s="58"/>
      <c r="F53" s="59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7"/>
      <c r="E54" s="58"/>
      <c r="F54" s="59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7"/>
      <c r="E55" s="58"/>
      <c r="F55" s="59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7"/>
      <c r="E56" s="58"/>
      <c r="F56" s="5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7"/>
      <c r="E57" s="58"/>
      <c r="F57" s="5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1"/>
      <c r="E58" s="62"/>
      <c r="F58" s="63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5" t="s">
        <v>5</v>
      </c>
      <c r="C59" s="96"/>
      <c r="D59" s="7">
        <f>COUNTIF(D9:D58,1.27)</f>
        <v>0</v>
      </c>
      <c r="E59" s="7">
        <f>COUNTIF(E9:E58,1.5)</f>
        <v>0</v>
      </c>
      <c r="F59" s="8">
        <f>COUNTIF(F9:F58,2)</f>
        <v>0</v>
      </c>
      <c r="G59" s="70">
        <f>M59+G8</f>
        <v>144398.20174412336</v>
      </c>
      <c r="H59" s="71">
        <f>N59+H8</f>
        <v>161032.66997881865</v>
      </c>
      <c r="I59" s="72">
        <f>O59+I8</f>
        <v>166189.28832221986</v>
      </c>
      <c r="J59" s="67" t="s">
        <v>23</v>
      </c>
      <c r="K59" s="68">
        <f>B58-B9</f>
        <v>-43474</v>
      </c>
      <c r="L59" s="69" t="s">
        <v>24</v>
      </c>
      <c r="M59" s="81">
        <f>SUM(M9:M58)</f>
        <v>44398.201744123347</v>
      </c>
      <c r="N59" s="82">
        <f>SUM(N9:N58)</f>
        <v>61032.66997881866</v>
      </c>
      <c r="O59" s="83">
        <f>SUM(O9:O58)</f>
        <v>66189.288322219858</v>
      </c>
    </row>
    <row r="60" spans="1:15" ht="19.5" thickBot="1" x14ac:dyDescent="0.45">
      <c r="A60" s="9"/>
      <c r="B60" s="89" t="s">
        <v>6</v>
      </c>
      <c r="C60" s="90"/>
      <c r="D60" s="7">
        <f>COUNTIF(D9:D58,-1)</f>
        <v>0</v>
      </c>
      <c r="E60" s="7">
        <f>COUNTIF(E9:E58,-1)</f>
        <v>4</v>
      </c>
      <c r="F60" s="8">
        <f>COUNTIF(F9:F58,-1)</f>
        <v>5</v>
      </c>
      <c r="G60" s="87" t="s">
        <v>22</v>
      </c>
      <c r="H60" s="88"/>
      <c r="I60" s="94"/>
      <c r="J60" s="87" t="s">
        <v>25</v>
      </c>
      <c r="K60" s="88"/>
      <c r="L60" s="94"/>
      <c r="M60" s="9"/>
      <c r="N60" s="3"/>
      <c r="O60" s="4"/>
    </row>
    <row r="61" spans="1:15" ht="19.5" thickBot="1" x14ac:dyDescent="0.45">
      <c r="A61" s="9"/>
      <c r="B61" s="89" t="s">
        <v>26</v>
      </c>
      <c r="C61" s="90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1.4439820174412337</v>
      </c>
      <c r="H61" s="77">
        <f t="shared" ref="H61" si="21">H59/H8</f>
        <v>1.6103266997881864</v>
      </c>
      <c r="I61" s="78">
        <f>I59/I8</f>
        <v>1.6618928832221986</v>
      </c>
      <c r="J61" s="65">
        <f>(G61-100%)*30/K59</f>
        <v>-3.0637761704092127E-4</v>
      </c>
      <c r="K61" s="65">
        <f>(H61-100%)*30/K59</f>
        <v>-4.2116669719017327E-4</v>
      </c>
      <c r="L61" s="66">
        <f>(I61-100%)*30/K59</f>
        <v>-4.5675085100671569E-4</v>
      </c>
      <c r="M61" s="10"/>
      <c r="N61" s="2"/>
      <c r="O61" s="11"/>
    </row>
    <row r="62" spans="1:15" ht="19.5" thickBot="1" x14ac:dyDescent="0.45">
      <c r="A62" s="3"/>
      <c r="B62" s="87" t="s">
        <v>4</v>
      </c>
      <c r="C62" s="88"/>
      <c r="D62" s="79" t="e">
        <f t="shared" ref="D62:E62" si="22">D59/(D59+D60+D61)</f>
        <v>#DIV/0!</v>
      </c>
      <c r="E62" s="74">
        <f t="shared" si="22"/>
        <v>0</v>
      </c>
      <c r="F62" s="75">
        <f>F59/(F59+F60+F61)</f>
        <v>0</v>
      </c>
    </row>
    <row r="64" spans="1:15" x14ac:dyDescent="0.4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0866141732283472" right="0.70866141732283472" top="0.74803149606299213" bottom="0.74803149606299213" header="0.31496062992125984" footer="0.31496062992125984"/>
  <pageSetup paperSize="9" scale="9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2:S476"/>
  <sheetViews>
    <sheetView zoomScale="80" zoomScaleNormal="80" workbookViewId="0">
      <selection activeCell="S345" sqref="S345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2" spans="19:19" x14ac:dyDescent="0.4">
      <c r="S2" s="52" t="s">
        <v>72</v>
      </c>
    </row>
    <row r="3" spans="19:19" x14ac:dyDescent="0.4">
      <c r="S3" s="52" t="s">
        <v>73</v>
      </c>
    </row>
    <row r="4" spans="19:19" x14ac:dyDescent="0.4">
      <c r="S4" s="52" t="s">
        <v>74</v>
      </c>
    </row>
    <row r="6" spans="19:19" x14ac:dyDescent="0.4">
      <c r="S6" s="52" t="s">
        <v>49</v>
      </c>
    </row>
    <row r="7" spans="19:19" x14ac:dyDescent="0.4">
      <c r="S7" s="52" t="s">
        <v>75</v>
      </c>
    </row>
    <row r="8" spans="19:19" x14ac:dyDescent="0.4">
      <c r="S8" s="52" t="s">
        <v>76</v>
      </c>
    </row>
    <row r="9" spans="19:19" x14ac:dyDescent="0.4">
      <c r="S9" s="52" t="s">
        <v>77</v>
      </c>
    </row>
    <row r="28" spans="19:19" x14ac:dyDescent="0.4">
      <c r="S28" s="52" t="s">
        <v>50</v>
      </c>
    </row>
    <row r="29" spans="19:19" x14ac:dyDescent="0.4">
      <c r="S29" s="52" t="s">
        <v>78</v>
      </c>
    </row>
    <row r="30" spans="19:19" x14ac:dyDescent="0.4">
      <c r="S30" s="52" t="s">
        <v>79</v>
      </c>
    </row>
    <row r="32" spans="19:19" x14ac:dyDescent="0.4">
      <c r="S32" s="52" t="s">
        <v>51</v>
      </c>
    </row>
    <row r="33" spans="19:19" x14ac:dyDescent="0.4">
      <c r="S33" s="52" t="s">
        <v>80</v>
      </c>
    </row>
    <row r="34" spans="19:19" x14ac:dyDescent="0.4">
      <c r="S34" s="52" t="s">
        <v>81</v>
      </c>
    </row>
    <row r="35" spans="19:19" x14ac:dyDescent="0.4">
      <c r="S35" s="52" t="s">
        <v>82</v>
      </c>
    </row>
    <row r="55" spans="19:19" x14ac:dyDescent="0.4">
      <c r="S55" s="52" t="s">
        <v>52</v>
      </c>
    </row>
    <row r="56" spans="19:19" x14ac:dyDescent="0.4">
      <c r="S56" s="52" t="s">
        <v>83</v>
      </c>
    </row>
    <row r="81" spans="19:19" x14ac:dyDescent="0.4">
      <c r="S81" s="52" t="s">
        <v>53</v>
      </c>
    </row>
    <row r="82" spans="19:19" x14ac:dyDescent="0.4">
      <c r="S82" s="52" t="s">
        <v>64</v>
      </c>
    </row>
    <row r="83" spans="19:19" x14ac:dyDescent="0.4">
      <c r="S83" s="52" t="s">
        <v>84</v>
      </c>
    </row>
    <row r="107" spans="19:19" x14ac:dyDescent="0.4">
      <c r="S107" s="52" t="s">
        <v>61</v>
      </c>
    </row>
    <row r="109" spans="19:19" x14ac:dyDescent="0.4">
      <c r="S109" s="52" t="s">
        <v>85</v>
      </c>
    </row>
    <row r="110" spans="19:19" x14ac:dyDescent="0.4">
      <c r="S110" s="52" t="s">
        <v>86</v>
      </c>
    </row>
    <row r="111" spans="19:19" x14ac:dyDescent="0.4">
      <c r="S111" s="52" t="s">
        <v>87</v>
      </c>
    </row>
    <row r="133" spans="19:19" x14ac:dyDescent="0.4">
      <c r="S133" s="52" t="s">
        <v>62</v>
      </c>
    </row>
    <row r="134" spans="19:19" x14ac:dyDescent="0.4">
      <c r="S134" s="52" t="s">
        <v>88</v>
      </c>
    </row>
    <row r="135" spans="19:19" x14ac:dyDescent="0.4">
      <c r="S135" s="52" t="s">
        <v>89</v>
      </c>
    </row>
    <row r="136" spans="19:19" x14ac:dyDescent="0.4">
      <c r="S136" s="52" t="s">
        <v>90</v>
      </c>
    </row>
    <row r="159" spans="19:19" x14ac:dyDescent="0.4">
      <c r="S159" s="52" t="s">
        <v>63</v>
      </c>
    </row>
    <row r="160" spans="19:19" x14ac:dyDescent="0.4">
      <c r="S160" s="52" t="s">
        <v>91</v>
      </c>
    </row>
    <row r="161" spans="19:19" x14ac:dyDescent="0.4">
      <c r="S161" s="52" t="s">
        <v>84</v>
      </c>
    </row>
    <row r="185" spans="19:19" x14ac:dyDescent="0.4">
      <c r="S185" s="52" t="s">
        <v>65</v>
      </c>
    </row>
    <row r="186" spans="19:19" x14ac:dyDescent="0.4">
      <c r="S186" s="52" t="s">
        <v>92</v>
      </c>
    </row>
    <row r="187" spans="19:19" x14ac:dyDescent="0.4">
      <c r="S187" s="52" t="s">
        <v>93</v>
      </c>
    </row>
    <row r="188" spans="19:19" x14ac:dyDescent="0.4">
      <c r="S188" s="52" t="s">
        <v>94</v>
      </c>
    </row>
    <row r="211" spans="19:19" x14ac:dyDescent="0.4">
      <c r="S211" s="52" t="s">
        <v>95</v>
      </c>
    </row>
    <row r="212" spans="19:19" x14ac:dyDescent="0.4">
      <c r="S212" s="52" t="s">
        <v>96</v>
      </c>
    </row>
    <row r="213" spans="19:19" x14ac:dyDescent="0.4">
      <c r="S213" s="52" t="s">
        <v>97</v>
      </c>
    </row>
    <row r="238" spans="19:19" x14ac:dyDescent="0.4">
      <c r="S238" s="52" t="s">
        <v>98</v>
      </c>
    </row>
    <row r="239" spans="19:19" x14ac:dyDescent="0.4">
      <c r="S239" s="52" t="s">
        <v>99</v>
      </c>
    </row>
    <row r="240" spans="19:19" x14ac:dyDescent="0.4">
      <c r="S240" s="52" t="s">
        <v>100</v>
      </c>
    </row>
    <row r="264" spans="19:19" x14ac:dyDescent="0.4">
      <c r="S264" s="52" t="s">
        <v>101</v>
      </c>
    </row>
    <row r="265" spans="19:19" x14ac:dyDescent="0.4">
      <c r="S265" s="52" t="s">
        <v>104</v>
      </c>
    </row>
    <row r="266" spans="19:19" x14ac:dyDescent="0.4">
      <c r="S266" s="52" t="s">
        <v>102</v>
      </c>
    </row>
    <row r="267" spans="19:19" x14ac:dyDescent="0.4">
      <c r="S267" s="52" t="s">
        <v>103</v>
      </c>
    </row>
    <row r="290" spans="19:19" x14ac:dyDescent="0.4">
      <c r="S290" s="52" t="s">
        <v>54</v>
      </c>
    </row>
    <row r="291" spans="19:19" x14ac:dyDescent="0.4">
      <c r="S291" s="52" t="s">
        <v>105</v>
      </c>
    </row>
    <row r="292" spans="19:19" x14ac:dyDescent="0.4">
      <c r="S292" s="52" t="s">
        <v>97</v>
      </c>
    </row>
    <row r="316" spans="19:19" x14ac:dyDescent="0.4">
      <c r="S316" s="52" t="s">
        <v>66</v>
      </c>
    </row>
    <row r="317" spans="19:19" x14ac:dyDescent="0.4">
      <c r="S317" s="52" t="s">
        <v>106</v>
      </c>
    </row>
    <row r="342" spans="19:19" x14ac:dyDescent="0.4">
      <c r="S342" s="52" t="s">
        <v>67</v>
      </c>
    </row>
    <row r="343" spans="19:19" x14ac:dyDescent="0.4">
      <c r="S343" s="52" t="s">
        <v>60</v>
      </c>
    </row>
    <row r="368" spans="19:19" x14ac:dyDescent="0.4">
      <c r="S368" s="52" t="s">
        <v>68</v>
      </c>
    </row>
    <row r="369" spans="19:19" x14ac:dyDescent="0.4">
      <c r="S369" s="52" t="s">
        <v>107</v>
      </c>
    </row>
    <row r="370" spans="19:19" x14ac:dyDescent="0.4">
      <c r="S370" s="52" t="s">
        <v>108</v>
      </c>
    </row>
    <row r="394" spans="19:19" x14ac:dyDescent="0.4">
      <c r="S394" s="52" t="s">
        <v>69</v>
      </c>
    </row>
    <row r="395" spans="19:19" x14ac:dyDescent="0.4">
      <c r="S395" s="52" t="s">
        <v>109</v>
      </c>
    </row>
    <row r="396" spans="19:19" x14ac:dyDescent="0.4">
      <c r="S396" s="52" t="s">
        <v>110</v>
      </c>
    </row>
    <row r="397" spans="19:19" x14ac:dyDescent="0.4">
      <c r="S397" s="52" t="s">
        <v>111</v>
      </c>
    </row>
    <row r="420" spans="19:19" x14ac:dyDescent="0.4">
      <c r="S420" s="52" t="s">
        <v>70</v>
      </c>
    </row>
    <row r="421" spans="19:19" x14ac:dyDescent="0.4">
      <c r="S421" s="52" t="s">
        <v>112</v>
      </c>
    </row>
    <row r="422" spans="19:19" x14ac:dyDescent="0.4">
      <c r="S422" s="52" t="s">
        <v>113</v>
      </c>
    </row>
    <row r="447" spans="19:19" x14ac:dyDescent="0.4">
      <c r="S447" s="52" t="s">
        <v>71</v>
      </c>
    </row>
    <row r="448" spans="19:19" x14ac:dyDescent="0.4">
      <c r="S448" s="52" t="s">
        <v>105</v>
      </c>
    </row>
    <row r="449" spans="19:19" x14ac:dyDescent="0.4">
      <c r="S449" s="52" t="s">
        <v>97</v>
      </c>
    </row>
    <row r="473" spans="19:19" x14ac:dyDescent="0.4">
      <c r="S473" s="52" t="s">
        <v>59</v>
      </c>
    </row>
    <row r="474" spans="19:19" x14ac:dyDescent="0.4">
      <c r="S474" s="52" t="s">
        <v>114</v>
      </c>
    </row>
    <row r="475" spans="19:19" x14ac:dyDescent="0.4">
      <c r="S475" s="52" t="s">
        <v>115</v>
      </c>
    </row>
    <row r="476" spans="19:19" x14ac:dyDescent="0.4">
      <c r="S476" s="52" t="s">
        <v>116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topLeftCell="A10" zoomScale="145" zoomScaleSheetLayoutView="100" workbookViewId="0">
      <selection activeCell="A22" sqref="A22:J29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18</v>
      </c>
    </row>
    <row r="2" spans="1:10" x14ac:dyDescent="0.4">
      <c r="A2" s="97" t="s">
        <v>118</v>
      </c>
      <c r="B2" s="98"/>
      <c r="C2" s="98"/>
      <c r="D2" s="98"/>
      <c r="E2" s="98"/>
      <c r="F2" s="98"/>
      <c r="G2" s="98"/>
      <c r="H2" s="98"/>
      <c r="I2" s="98"/>
      <c r="J2" s="98"/>
    </row>
    <row r="3" spans="1:10" x14ac:dyDescent="0.4">
      <c r="A3" s="98"/>
      <c r="B3" s="98"/>
      <c r="C3" s="98"/>
      <c r="D3" s="98"/>
      <c r="E3" s="98"/>
      <c r="F3" s="98"/>
      <c r="G3" s="98"/>
      <c r="H3" s="98"/>
      <c r="I3" s="98"/>
      <c r="J3" s="98"/>
    </row>
    <row r="4" spans="1:10" x14ac:dyDescent="0.4">
      <c r="A4" s="98"/>
      <c r="B4" s="98"/>
      <c r="C4" s="98"/>
      <c r="D4" s="98"/>
      <c r="E4" s="98"/>
      <c r="F4" s="98"/>
      <c r="G4" s="98"/>
      <c r="H4" s="98"/>
      <c r="I4" s="98"/>
      <c r="J4" s="98"/>
    </row>
    <row r="5" spans="1:10" x14ac:dyDescent="0.4">
      <c r="A5" s="98"/>
      <c r="B5" s="98"/>
      <c r="C5" s="98"/>
      <c r="D5" s="98"/>
      <c r="E5" s="98"/>
      <c r="F5" s="98"/>
      <c r="G5" s="98"/>
      <c r="H5" s="98"/>
      <c r="I5" s="98"/>
      <c r="J5" s="98"/>
    </row>
    <row r="6" spans="1:10" x14ac:dyDescent="0.4">
      <c r="A6" s="98"/>
      <c r="B6" s="98"/>
      <c r="C6" s="98"/>
      <c r="D6" s="98"/>
      <c r="E6" s="98"/>
      <c r="F6" s="98"/>
      <c r="G6" s="98"/>
      <c r="H6" s="98"/>
      <c r="I6" s="98"/>
      <c r="J6" s="98"/>
    </row>
    <row r="7" spans="1:10" x14ac:dyDescent="0.4">
      <c r="A7" s="98"/>
      <c r="B7" s="98"/>
      <c r="C7" s="98"/>
      <c r="D7" s="98"/>
      <c r="E7" s="98"/>
      <c r="F7" s="98"/>
      <c r="G7" s="98"/>
      <c r="H7" s="98"/>
      <c r="I7" s="98"/>
      <c r="J7" s="98"/>
    </row>
    <row r="8" spans="1:10" x14ac:dyDescent="0.4">
      <c r="A8" s="98"/>
      <c r="B8" s="98"/>
      <c r="C8" s="98"/>
      <c r="D8" s="98"/>
      <c r="E8" s="98"/>
      <c r="F8" s="98"/>
      <c r="G8" s="98"/>
      <c r="H8" s="98"/>
      <c r="I8" s="98"/>
      <c r="J8" s="98"/>
    </row>
    <row r="9" spans="1:10" x14ac:dyDescent="0.4">
      <c r="A9" s="98"/>
      <c r="B9" s="98"/>
      <c r="C9" s="98"/>
      <c r="D9" s="98"/>
      <c r="E9" s="98"/>
      <c r="F9" s="98"/>
      <c r="G9" s="98"/>
      <c r="H9" s="98"/>
      <c r="I9" s="98"/>
      <c r="J9" s="98"/>
    </row>
    <row r="11" spans="1:10" x14ac:dyDescent="0.4">
      <c r="A11" s="52" t="s">
        <v>19</v>
      </c>
    </row>
    <row r="12" spans="1:10" x14ac:dyDescent="0.4">
      <c r="A12" s="97" t="s">
        <v>119</v>
      </c>
      <c r="B12" s="98"/>
      <c r="C12" s="98"/>
      <c r="D12" s="98"/>
      <c r="E12" s="98"/>
      <c r="F12" s="98"/>
      <c r="G12" s="98"/>
      <c r="H12" s="98"/>
      <c r="I12" s="98"/>
      <c r="J12" s="98"/>
    </row>
    <row r="13" spans="1:10" x14ac:dyDescent="0.4">
      <c r="A13" s="98"/>
      <c r="B13" s="98"/>
      <c r="C13" s="98"/>
      <c r="D13" s="98"/>
      <c r="E13" s="98"/>
      <c r="F13" s="98"/>
      <c r="G13" s="98"/>
      <c r="H13" s="98"/>
      <c r="I13" s="98"/>
      <c r="J13" s="98"/>
    </row>
    <row r="14" spans="1:10" x14ac:dyDescent="0.4">
      <c r="A14" s="98"/>
      <c r="B14" s="98"/>
      <c r="C14" s="98"/>
      <c r="D14" s="98"/>
      <c r="E14" s="98"/>
      <c r="F14" s="98"/>
      <c r="G14" s="98"/>
      <c r="H14" s="98"/>
      <c r="I14" s="98"/>
      <c r="J14" s="98"/>
    </row>
    <row r="15" spans="1:10" x14ac:dyDescent="0.4">
      <c r="A15" s="98"/>
      <c r="B15" s="98"/>
      <c r="C15" s="98"/>
      <c r="D15" s="98"/>
      <c r="E15" s="98"/>
      <c r="F15" s="98"/>
      <c r="G15" s="98"/>
      <c r="H15" s="98"/>
      <c r="I15" s="98"/>
      <c r="J15" s="98"/>
    </row>
    <row r="16" spans="1:10" x14ac:dyDescent="0.4">
      <c r="A16" s="98"/>
      <c r="B16" s="98"/>
      <c r="C16" s="98"/>
      <c r="D16" s="98"/>
      <c r="E16" s="98"/>
      <c r="F16" s="98"/>
      <c r="G16" s="98"/>
      <c r="H16" s="98"/>
      <c r="I16" s="98"/>
      <c r="J16" s="98"/>
    </row>
    <row r="17" spans="1:10" x14ac:dyDescent="0.4">
      <c r="A17" s="98"/>
      <c r="B17" s="98"/>
      <c r="C17" s="98"/>
      <c r="D17" s="98"/>
      <c r="E17" s="98"/>
      <c r="F17" s="98"/>
      <c r="G17" s="98"/>
      <c r="H17" s="98"/>
      <c r="I17" s="98"/>
      <c r="J17" s="98"/>
    </row>
    <row r="18" spans="1:10" x14ac:dyDescent="0.4">
      <c r="A18" s="98"/>
      <c r="B18" s="98"/>
      <c r="C18" s="98"/>
      <c r="D18" s="98"/>
      <c r="E18" s="98"/>
      <c r="F18" s="98"/>
      <c r="G18" s="98"/>
      <c r="H18" s="98"/>
      <c r="I18" s="98"/>
      <c r="J18" s="98"/>
    </row>
    <row r="19" spans="1:10" x14ac:dyDescent="0.4">
      <c r="A19" s="98"/>
      <c r="B19" s="98"/>
      <c r="C19" s="98"/>
      <c r="D19" s="98"/>
      <c r="E19" s="98"/>
      <c r="F19" s="98"/>
      <c r="G19" s="98"/>
      <c r="H19" s="98"/>
      <c r="I19" s="98"/>
      <c r="J19" s="98"/>
    </row>
    <row r="21" spans="1:10" x14ac:dyDescent="0.4">
      <c r="A21" s="52" t="s">
        <v>20</v>
      </c>
    </row>
    <row r="22" spans="1:10" x14ac:dyDescent="0.4">
      <c r="A22" s="99" t="s">
        <v>117</v>
      </c>
      <c r="B22" s="99"/>
      <c r="C22" s="99"/>
      <c r="D22" s="99"/>
      <c r="E22" s="99"/>
      <c r="F22" s="99"/>
      <c r="G22" s="99"/>
      <c r="H22" s="99"/>
      <c r="I22" s="99"/>
      <c r="J22" s="99"/>
    </row>
    <row r="23" spans="1:10" x14ac:dyDescent="0.4">
      <c r="A23" s="99"/>
      <c r="B23" s="99"/>
      <c r="C23" s="99"/>
      <c r="D23" s="99"/>
      <c r="E23" s="99"/>
      <c r="F23" s="99"/>
      <c r="G23" s="99"/>
      <c r="H23" s="99"/>
      <c r="I23" s="99"/>
      <c r="J23" s="99"/>
    </row>
    <row r="24" spans="1:10" x14ac:dyDescent="0.4">
      <c r="A24" s="99"/>
      <c r="B24" s="99"/>
      <c r="C24" s="99"/>
      <c r="D24" s="99"/>
      <c r="E24" s="99"/>
      <c r="F24" s="99"/>
      <c r="G24" s="99"/>
      <c r="H24" s="99"/>
      <c r="I24" s="99"/>
      <c r="J24" s="99"/>
    </row>
    <row r="25" spans="1:10" x14ac:dyDescent="0.4">
      <c r="A25" s="99"/>
      <c r="B25" s="99"/>
      <c r="C25" s="99"/>
      <c r="D25" s="99"/>
      <c r="E25" s="99"/>
      <c r="F25" s="99"/>
      <c r="G25" s="99"/>
      <c r="H25" s="99"/>
      <c r="I25" s="99"/>
      <c r="J25" s="99"/>
    </row>
    <row r="26" spans="1:10" x14ac:dyDescent="0.4">
      <c r="A26" s="99"/>
      <c r="B26" s="99"/>
      <c r="C26" s="99"/>
      <c r="D26" s="99"/>
      <c r="E26" s="99"/>
      <c r="F26" s="99"/>
      <c r="G26" s="99"/>
      <c r="H26" s="99"/>
      <c r="I26" s="99"/>
      <c r="J26" s="99"/>
    </row>
    <row r="27" spans="1:10" x14ac:dyDescent="0.4">
      <c r="A27" s="99"/>
      <c r="B27" s="99"/>
      <c r="C27" s="99"/>
      <c r="D27" s="99"/>
      <c r="E27" s="99"/>
      <c r="F27" s="99"/>
      <c r="G27" s="99"/>
      <c r="H27" s="99"/>
      <c r="I27" s="99"/>
      <c r="J27" s="99"/>
    </row>
    <row r="28" spans="1:10" x14ac:dyDescent="0.4">
      <c r="A28" s="99"/>
      <c r="B28" s="99"/>
      <c r="C28" s="99"/>
      <c r="D28" s="99"/>
      <c r="E28" s="99"/>
      <c r="F28" s="99"/>
      <c r="G28" s="99"/>
      <c r="H28" s="99"/>
      <c r="I28" s="99"/>
      <c r="J28" s="99"/>
    </row>
    <row r="29" spans="1:10" x14ac:dyDescent="0.4">
      <c r="A29" s="99"/>
      <c r="B29" s="99"/>
      <c r="C29" s="99"/>
      <c r="D29" s="99"/>
      <c r="E29" s="99"/>
      <c r="F29" s="99"/>
      <c r="G29" s="99"/>
      <c r="H29" s="99"/>
      <c r="I29" s="99"/>
      <c r="J29" s="99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3"/>
  <sheetViews>
    <sheetView topLeftCell="A29" zoomScale="80" zoomScaleNormal="80" workbookViewId="0">
      <selection activeCell="H39" sqref="H39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27</v>
      </c>
      <c r="B3" s="35" t="s">
        <v>28</v>
      </c>
      <c r="C3" s="35" t="s">
        <v>29</v>
      </c>
      <c r="D3" s="36" t="s">
        <v>30</v>
      </c>
      <c r="E3" s="35" t="s">
        <v>31</v>
      </c>
      <c r="F3" s="36" t="s">
        <v>30</v>
      </c>
      <c r="G3" s="35" t="s">
        <v>32</v>
      </c>
      <c r="H3" s="36" t="s">
        <v>30</v>
      </c>
    </row>
    <row r="4" spans="1:8" x14ac:dyDescent="0.4">
      <c r="A4" s="37" t="s">
        <v>40</v>
      </c>
      <c r="B4" s="37" t="s">
        <v>33</v>
      </c>
      <c r="C4" s="37"/>
      <c r="D4" s="38"/>
      <c r="E4" s="37" t="s">
        <v>34</v>
      </c>
      <c r="F4" s="38">
        <v>44410</v>
      </c>
      <c r="G4" s="37" t="s">
        <v>42</v>
      </c>
      <c r="H4" s="38">
        <v>44414</v>
      </c>
    </row>
    <row r="5" spans="1:8" x14ac:dyDescent="0.4">
      <c r="A5" s="37" t="s">
        <v>40</v>
      </c>
      <c r="B5" s="37" t="s">
        <v>33</v>
      </c>
      <c r="C5" s="37"/>
      <c r="D5" s="38"/>
      <c r="E5" s="37" t="s">
        <v>43</v>
      </c>
      <c r="F5" s="38">
        <v>44411</v>
      </c>
      <c r="G5" s="37"/>
      <c r="H5" s="39"/>
    </row>
    <row r="6" spans="1:8" x14ac:dyDescent="0.4">
      <c r="A6" s="37" t="s">
        <v>40</v>
      </c>
      <c r="B6" s="37" t="s">
        <v>33</v>
      </c>
      <c r="C6" s="37"/>
      <c r="D6" s="39"/>
      <c r="E6" s="37" t="s">
        <v>39</v>
      </c>
      <c r="F6" s="38">
        <v>44412</v>
      </c>
      <c r="G6" s="37"/>
      <c r="H6" s="39"/>
    </row>
    <row r="7" spans="1:8" x14ac:dyDescent="0.4">
      <c r="A7" s="37" t="s">
        <v>40</v>
      </c>
      <c r="B7" s="37" t="s">
        <v>33</v>
      </c>
      <c r="C7" s="37"/>
      <c r="D7" s="39"/>
      <c r="E7" s="37" t="s">
        <v>41</v>
      </c>
      <c r="F7" s="38">
        <v>44415</v>
      </c>
      <c r="G7" s="37"/>
      <c r="H7" s="39"/>
    </row>
    <row r="8" spans="1:8" x14ac:dyDescent="0.4">
      <c r="A8" s="37" t="s">
        <v>40</v>
      </c>
      <c r="B8" s="37" t="s">
        <v>44</v>
      </c>
      <c r="C8" s="37"/>
      <c r="D8" s="39"/>
      <c r="E8" s="37" t="s">
        <v>34</v>
      </c>
      <c r="F8" s="38">
        <v>44417</v>
      </c>
      <c r="G8" s="37"/>
      <c r="H8" s="39"/>
    </row>
    <row r="9" spans="1:8" x14ac:dyDescent="0.4">
      <c r="A9" s="37" t="s">
        <v>40</v>
      </c>
      <c r="B9" s="37" t="s">
        <v>37</v>
      </c>
      <c r="C9" s="37"/>
      <c r="D9" s="39"/>
      <c r="E9" s="37"/>
      <c r="F9" s="39"/>
      <c r="G9" s="37" t="s">
        <v>34</v>
      </c>
      <c r="H9" s="38">
        <v>44418</v>
      </c>
    </row>
    <row r="10" spans="1:8" x14ac:dyDescent="0.4">
      <c r="A10" s="37" t="s">
        <v>40</v>
      </c>
      <c r="B10" s="37" t="s">
        <v>33</v>
      </c>
      <c r="C10" s="37"/>
      <c r="D10" s="39"/>
      <c r="E10" s="37"/>
      <c r="F10" s="39"/>
      <c r="G10" s="37" t="s">
        <v>34</v>
      </c>
      <c r="H10" s="38">
        <v>44418</v>
      </c>
    </row>
    <row r="11" spans="1:8" x14ac:dyDescent="0.4">
      <c r="A11" s="37" t="s">
        <v>45</v>
      </c>
      <c r="B11" s="37" t="s">
        <v>38</v>
      </c>
      <c r="C11" s="37"/>
      <c r="D11" s="39"/>
      <c r="E11" s="37" t="s">
        <v>34</v>
      </c>
      <c r="F11" s="38">
        <v>44420</v>
      </c>
      <c r="G11" s="37"/>
      <c r="H11" s="39"/>
    </row>
    <row r="12" spans="1:8" x14ac:dyDescent="0.4">
      <c r="A12" s="34" t="s">
        <v>46</v>
      </c>
      <c r="B12" s="32" t="s">
        <v>35</v>
      </c>
      <c r="C12" s="32"/>
      <c r="D12" s="33"/>
      <c r="E12" s="32" t="s">
        <v>34</v>
      </c>
      <c r="F12" s="84">
        <v>44421</v>
      </c>
      <c r="G12" s="32"/>
      <c r="H12" s="33"/>
    </row>
    <row r="13" spans="1:8" x14ac:dyDescent="0.4">
      <c r="A13" s="35" t="s">
        <v>46</v>
      </c>
      <c r="B13" s="35" t="s">
        <v>37</v>
      </c>
      <c r="C13" s="35"/>
      <c r="D13" s="36"/>
      <c r="E13" s="35" t="s">
        <v>34</v>
      </c>
      <c r="F13" s="85">
        <v>44422</v>
      </c>
      <c r="G13" s="35"/>
      <c r="H13" s="36"/>
    </row>
    <row r="14" spans="1:8" x14ac:dyDescent="0.4">
      <c r="A14" s="37" t="s">
        <v>47</v>
      </c>
      <c r="B14" s="37" t="s">
        <v>33</v>
      </c>
      <c r="C14" s="37"/>
      <c r="D14" s="38"/>
      <c r="E14" s="37" t="s">
        <v>34</v>
      </c>
      <c r="F14" s="38">
        <v>44424</v>
      </c>
      <c r="G14" s="37"/>
      <c r="H14" s="38"/>
    </row>
    <row r="15" spans="1:8" x14ac:dyDescent="0.4">
      <c r="A15" s="37" t="s">
        <v>48</v>
      </c>
      <c r="B15" s="37" t="s">
        <v>33</v>
      </c>
      <c r="C15" s="37"/>
      <c r="D15" s="38"/>
      <c r="E15" s="37"/>
      <c r="F15" s="38"/>
      <c r="G15" s="37" t="s">
        <v>34</v>
      </c>
      <c r="H15" s="38">
        <v>44425</v>
      </c>
    </row>
    <row r="16" spans="1:8" x14ac:dyDescent="0.4">
      <c r="A16" s="37" t="s">
        <v>48</v>
      </c>
      <c r="B16" s="37" t="s">
        <v>33</v>
      </c>
      <c r="C16" s="37"/>
      <c r="D16" s="39"/>
      <c r="E16" s="37"/>
      <c r="F16" s="38"/>
      <c r="G16" s="37" t="s">
        <v>34</v>
      </c>
      <c r="H16" s="38">
        <v>44427</v>
      </c>
    </row>
    <row r="17" spans="1:8" x14ac:dyDescent="0.4">
      <c r="A17" s="37" t="s">
        <v>40</v>
      </c>
      <c r="B17" s="37"/>
      <c r="C17" s="37"/>
      <c r="D17" s="39"/>
      <c r="E17" s="37"/>
      <c r="F17" s="39"/>
      <c r="G17" s="37"/>
      <c r="H17" s="39"/>
    </row>
    <row r="18" spans="1:8" x14ac:dyDescent="0.4">
      <c r="A18" s="37" t="s">
        <v>40</v>
      </c>
      <c r="B18" s="37"/>
      <c r="C18" s="37"/>
      <c r="D18" s="39"/>
      <c r="E18" s="37"/>
      <c r="F18" s="39"/>
      <c r="G18" s="37"/>
      <c r="H18" s="39"/>
    </row>
    <row r="19" spans="1:8" x14ac:dyDescent="0.4">
      <c r="A19" s="37" t="s">
        <v>36</v>
      </c>
      <c r="B19" s="37"/>
      <c r="C19" s="37"/>
      <c r="D19" s="39"/>
      <c r="E19" s="37"/>
      <c r="F19" s="39"/>
      <c r="G19" s="37"/>
      <c r="H19" s="39"/>
    </row>
    <row r="20" spans="1:8" x14ac:dyDescent="0.4">
      <c r="A20" s="37" t="s">
        <v>36</v>
      </c>
      <c r="B20" s="37"/>
      <c r="C20" s="37"/>
      <c r="D20" s="39"/>
      <c r="E20" s="37"/>
      <c r="F20" s="39"/>
      <c r="G20" s="37"/>
      <c r="H20" s="39"/>
    </row>
    <row r="21" spans="1:8" x14ac:dyDescent="0.4">
      <c r="A21" s="37" t="s">
        <v>36</v>
      </c>
      <c r="B21" s="37"/>
      <c r="C21" s="37"/>
      <c r="D21" s="39"/>
      <c r="E21" s="37"/>
      <c r="F21" s="39"/>
      <c r="G21" s="37"/>
      <c r="H21" s="39"/>
    </row>
    <row r="22" spans="1:8" x14ac:dyDescent="0.4">
      <c r="A22" s="34"/>
      <c r="B22" s="32"/>
      <c r="C22" s="32"/>
      <c r="D22" s="33"/>
      <c r="E22" s="32"/>
      <c r="F22" s="33"/>
      <c r="G22" s="32"/>
      <c r="H22" s="33"/>
    </row>
    <row r="23" spans="1:8" x14ac:dyDescent="0.4">
      <c r="A23" s="35" t="s">
        <v>27</v>
      </c>
      <c r="B23" s="35" t="s">
        <v>28</v>
      </c>
      <c r="C23" s="35" t="s">
        <v>29</v>
      </c>
      <c r="D23" s="36" t="s">
        <v>30</v>
      </c>
      <c r="E23" s="35" t="s">
        <v>31</v>
      </c>
      <c r="F23" s="36" t="s">
        <v>30</v>
      </c>
      <c r="G23" s="35" t="s">
        <v>32</v>
      </c>
      <c r="H23" s="36" t="s">
        <v>30</v>
      </c>
    </row>
    <row r="24" spans="1:8" x14ac:dyDescent="0.4">
      <c r="A24" s="37" t="s">
        <v>40</v>
      </c>
      <c r="B24" s="37" t="s">
        <v>33</v>
      </c>
      <c r="C24" s="37"/>
      <c r="D24" s="38"/>
      <c r="E24" s="37" t="s">
        <v>34</v>
      </c>
      <c r="F24" s="38">
        <v>44410</v>
      </c>
      <c r="G24" s="37" t="s">
        <v>42</v>
      </c>
      <c r="H24" s="38">
        <v>44414</v>
      </c>
    </row>
    <row r="25" spans="1:8" x14ac:dyDescent="0.4">
      <c r="A25" s="37" t="s">
        <v>40</v>
      </c>
      <c r="B25" s="37" t="s">
        <v>33</v>
      </c>
      <c r="C25" s="37"/>
      <c r="D25" s="38"/>
      <c r="E25" s="37" t="s">
        <v>43</v>
      </c>
      <c r="F25" s="38">
        <v>44411</v>
      </c>
      <c r="G25" s="37"/>
      <c r="H25" s="38"/>
    </row>
    <row r="26" spans="1:8" x14ac:dyDescent="0.4">
      <c r="A26" s="37" t="s">
        <v>40</v>
      </c>
      <c r="B26" s="37" t="s">
        <v>33</v>
      </c>
      <c r="C26" s="37"/>
      <c r="D26" s="38"/>
      <c r="E26" s="37" t="s">
        <v>39</v>
      </c>
      <c r="F26" s="38">
        <v>44412</v>
      </c>
      <c r="G26" s="37"/>
      <c r="H26" s="39"/>
    </row>
    <row r="27" spans="1:8" x14ac:dyDescent="0.4">
      <c r="A27" s="37" t="s">
        <v>40</v>
      </c>
      <c r="B27" s="37" t="s">
        <v>33</v>
      </c>
      <c r="C27" s="37"/>
      <c r="D27" s="39"/>
      <c r="E27" s="37" t="s">
        <v>41</v>
      </c>
      <c r="F27" s="38">
        <v>44415</v>
      </c>
      <c r="G27" s="37"/>
      <c r="H27" s="39"/>
    </row>
    <row r="28" spans="1:8" x14ac:dyDescent="0.4">
      <c r="A28" s="37" t="s">
        <v>40</v>
      </c>
      <c r="B28" s="37" t="s">
        <v>44</v>
      </c>
      <c r="C28" s="37"/>
      <c r="D28" s="39"/>
      <c r="E28" s="37" t="s">
        <v>34</v>
      </c>
      <c r="F28" s="38">
        <v>44417</v>
      </c>
      <c r="G28" s="37"/>
      <c r="H28" s="39"/>
    </row>
    <row r="29" spans="1:8" x14ac:dyDescent="0.4">
      <c r="A29" s="37" t="s">
        <v>40</v>
      </c>
      <c r="B29" s="37" t="s">
        <v>37</v>
      </c>
      <c r="C29" s="37"/>
      <c r="D29" s="39"/>
      <c r="E29" s="37"/>
      <c r="F29" s="38"/>
      <c r="G29" s="37" t="s">
        <v>34</v>
      </c>
      <c r="H29" s="38">
        <v>44418</v>
      </c>
    </row>
    <row r="30" spans="1:8" x14ac:dyDescent="0.4">
      <c r="A30" s="37" t="s">
        <v>40</v>
      </c>
      <c r="B30" s="37" t="s">
        <v>33</v>
      </c>
      <c r="C30" s="37"/>
      <c r="D30" s="39"/>
      <c r="E30" s="37"/>
      <c r="F30" s="38"/>
      <c r="G30" s="37" t="s">
        <v>34</v>
      </c>
      <c r="H30" s="38">
        <v>44418</v>
      </c>
    </row>
    <row r="31" spans="1:8" x14ac:dyDescent="0.4">
      <c r="A31" s="37" t="s">
        <v>45</v>
      </c>
      <c r="B31" s="37" t="s">
        <v>38</v>
      </c>
      <c r="C31" s="37"/>
      <c r="D31" s="39"/>
      <c r="E31" s="37" t="s">
        <v>34</v>
      </c>
      <c r="F31" s="38">
        <v>44420</v>
      </c>
      <c r="G31" s="37"/>
      <c r="H31" s="39"/>
    </row>
    <row r="32" spans="1:8" x14ac:dyDescent="0.4">
      <c r="A32" s="37" t="s">
        <v>46</v>
      </c>
      <c r="B32" s="37" t="s">
        <v>35</v>
      </c>
      <c r="C32" s="37"/>
      <c r="D32" s="39"/>
      <c r="E32" s="37" t="s">
        <v>34</v>
      </c>
      <c r="F32" s="38">
        <v>44421</v>
      </c>
      <c r="G32" s="37"/>
      <c r="H32" s="39"/>
    </row>
    <row r="33" spans="1:8" x14ac:dyDescent="0.4">
      <c r="A33" s="37" t="s">
        <v>46</v>
      </c>
      <c r="B33" s="37" t="s">
        <v>37</v>
      </c>
      <c r="C33" s="37"/>
      <c r="D33" s="39"/>
      <c r="E33" s="37" t="s">
        <v>34</v>
      </c>
      <c r="F33" s="38">
        <v>44422</v>
      </c>
      <c r="G33" s="37"/>
      <c r="H33" s="39"/>
    </row>
    <row r="34" spans="1:8" x14ac:dyDescent="0.4">
      <c r="A34" s="37" t="s">
        <v>47</v>
      </c>
      <c r="B34" s="37" t="s">
        <v>33</v>
      </c>
      <c r="C34" s="37"/>
      <c r="D34" s="38"/>
      <c r="E34" s="37" t="s">
        <v>34</v>
      </c>
      <c r="F34" s="38">
        <v>44424</v>
      </c>
      <c r="G34" s="37"/>
      <c r="H34" s="38"/>
    </row>
    <row r="35" spans="1:8" x14ac:dyDescent="0.4">
      <c r="A35" s="37" t="s">
        <v>48</v>
      </c>
      <c r="B35" s="37" t="s">
        <v>33</v>
      </c>
      <c r="C35" s="37"/>
      <c r="D35" s="38"/>
      <c r="E35" s="37"/>
      <c r="F35" s="38"/>
      <c r="G35" s="37" t="s">
        <v>34</v>
      </c>
      <c r="H35" s="38">
        <v>44425</v>
      </c>
    </row>
    <row r="36" spans="1:8" x14ac:dyDescent="0.4">
      <c r="A36" s="37" t="s">
        <v>48</v>
      </c>
      <c r="B36" s="37" t="s">
        <v>33</v>
      </c>
      <c r="C36" s="37"/>
      <c r="D36" s="38"/>
      <c r="E36" s="37"/>
      <c r="F36" s="38"/>
      <c r="G36" s="37" t="s">
        <v>39</v>
      </c>
      <c r="H36" s="38">
        <v>44429</v>
      </c>
    </row>
    <row r="37" spans="1:8" x14ac:dyDescent="0.4">
      <c r="A37" s="37" t="s">
        <v>48</v>
      </c>
      <c r="B37" s="37" t="s">
        <v>33</v>
      </c>
      <c r="C37" s="37"/>
      <c r="D37" s="38"/>
      <c r="E37" s="37"/>
      <c r="F37" s="86"/>
      <c r="G37" s="37" t="s">
        <v>56</v>
      </c>
      <c r="H37" s="38">
        <v>44430</v>
      </c>
    </row>
    <row r="38" spans="1:8" x14ac:dyDescent="0.4">
      <c r="A38" s="37" t="s">
        <v>48</v>
      </c>
      <c r="B38" s="37" t="s">
        <v>33</v>
      </c>
      <c r="C38" s="37"/>
      <c r="D38" s="38"/>
      <c r="E38" s="37"/>
      <c r="F38" s="86" t="s">
        <v>57</v>
      </c>
      <c r="G38" s="37" t="s">
        <v>58</v>
      </c>
      <c r="H38" s="38">
        <v>44431</v>
      </c>
    </row>
    <row r="39" spans="1:8" x14ac:dyDescent="0.4">
      <c r="A39" s="37" t="s">
        <v>40</v>
      </c>
      <c r="B39" s="37"/>
      <c r="C39" s="37"/>
      <c r="D39" s="39"/>
      <c r="E39" s="37"/>
      <c r="F39" s="39"/>
      <c r="G39" s="37"/>
      <c r="H39" s="39"/>
    </row>
    <row r="40" spans="1:8" x14ac:dyDescent="0.4">
      <c r="A40" s="37" t="s">
        <v>40</v>
      </c>
      <c r="B40" s="37"/>
      <c r="C40" s="37"/>
      <c r="D40" s="39"/>
      <c r="E40" s="37"/>
      <c r="F40" s="39"/>
      <c r="G40" s="37"/>
      <c r="H40" s="39"/>
    </row>
    <row r="41" spans="1:8" x14ac:dyDescent="0.4">
      <c r="A41" s="37" t="s">
        <v>40</v>
      </c>
      <c r="B41" s="37"/>
      <c r="C41" s="37"/>
      <c r="D41" s="39"/>
      <c r="E41" s="37"/>
      <c r="F41" s="39"/>
      <c r="G41" s="37"/>
      <c r="H41" s="39"/>
    </row>
    <row r="42" spans="1:8" x14ac:dyDescent="0.4">
      <c r="A42" s="37" t="s">
        <v>40</v>
      </c>
      <c r="B42" s="37"/>
      <c r="C42" s="37"/>
      <c r="D42" s="39"/>
      <c r="E42" s="37"/>
      <c r="F42" s="39"/>
      <c r="G42" s="37"/>
      <c r="H42" s="39"/>
    </row>
    <row r="43" spans="1:8" x14ac:dyDescent="0.4">
      <c r="A43" s="37" t="s">
        <v>40</v>
      </c>
      <c r="B43" s="37"/>
      <c r="C43" s="37"/>
      <c r="D43" s="39"/>
      <c r="E43" s="37"/>
      <c r="F43" s="39"/>
      <c r="G43" s="37"/>
      <c r="H43" s="39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Owner</cp:lastModifiedBy>
  <cp:lastPrinted>2021-07-26T05:51:47Z</cp:lastPrinted>
  <dcterms:created xsi:type="dcterms:W3CDTF">2020-09-18T03:10:57Z</dcterms:created>
  <dcterms:modified xsi:type="dcterms:W3CDTF">2021-08-23T10:23:49Z</dcterms:modified>
</cp:coreProperties>
</file>